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_NIDP\27_MYT Petition\50_NIDP - Reply to Data Gaps Set -1\"/>
    </mc:Choice>
  </mc:AlternateContent>
  <xr:revisionPtr revIDLastSave="0" documentId="13_ncr:1_{7590D0A2-8EBB-4081-95B0-37541C6A6383}" xr6:coauthVersionLast="47" xr6:coauthVersionMax="47" xr10:uidLastSave="{00000000-0000-0000-0000-000000000000}"/>
  <bookViews>
    <workbookView xWindow="-98" yWindow="-98" windowWidth="20715" windowHeight="13155" xr2:uid="{924EF689-32A0-4338-9768-A472B3AB70D7}"/>
  </bookViews>
  <sheets>
    <sheet name="Annexure 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6" i="1" s="1"/>
  <c r="C32" i="1" s="1"/>
  <c r="C38" i="1" s="1"/>
  <c r="C44" i="1" s="1"/>
  <c r="C50" i="1" s="1"/>
  <c r="C56" i="1" s="1"/>
  <c r="C62" i="1" s="1"/>
  <c r="C68" i="1" s="1"/>
  <c r="C74" i="1" s="1"/>
  <c r="C19" i="1"/>
  <c r="C25" i="1" s="1"/>
  <c r="C31" i="1" s="1"/>
  <c r="C37" i="1" s="1"/>
  <c r="C43" i="1" s="1"/>
  <c r="C49" i="1" s="1"/>
  <c r="C55" i="1" s="1"/>
  <c r="C61" i="1" s="1"/>
  <c r="C67" i="1" s="1"/>
  <c r="C73" i="1" s="1"/>
  <c r="C18" i="1"/>
  <c r="C24" i="1" s="1"/>
  <c r="C30" i="1" s="1"/>
  <c r="C36" i="1" s="1"/>
  <c r="C42" i="1" s="1"/>
  <c r="C48" i="1" s="1"/>
  <c r="C54" i="1" s="1"/>
  <c r="C60" i="1" s="1"/>
  <c r="C66" i="1" s="1"/>
  <c r="C72" i="1" s="1"/>
  <c r="C14" i="1"/>
  <c r="C13" i="1"/>
  <c r="C12" i="1"/>
  <c r="C11" i="1"/>
  <c r="C17" i="1" s="1"/>
  <c r="C23" i="1" s="1"/>
  <c r="C29" i="1" s="1"/>
  <c r="C35" i="1" s="1"/>
  <c r="C41" i="1" s="1"/>
  <c r="C47" i="1" s="1"/>
  <c r="C53" i="1" s="1"/>
  <c r="C59" i="1" s="1"/>
  <c r="C65" i="1" s="1"/>
  <c r="C71" i="1" s="1"/>
  <c r="C10" i="1"/>
  <c r="C16" i="1" s="1"/>
  <c r="C22" i="1" s="1"/>
  <c r="C28" i="1" s="1"/>
  <c r="C34" i="1" s="1"/>
  <c r="C40" i="1" s="1"/>
  <c r="C46" i="1" s="1"/>
  <c r="C52" i="1" s="1"/>
  <c r="C58" i="1" s="1"/>
  <c r="C64" i="1" s="1"/>
  <c r="C70" i="1" s="1"/>
  <c r="U74" i="1"/>
  <c r="U73" i="1"/>
  <c r="U72" i="1"/>
  <c r="U71" i="1"/>
  <c r="U70" i="1"/>
  <c r="U68" i="1"/>
  <c r="U67" i="1"/>
  <c r="U66" i="1"/>
  <c r="U65" i="1"/>
  <c r="U64" i="1"/>
  <c r="U62" i="1"/>
  <c r="W62" i="1" s="1"/>
  <c r="U61" i="1"/>
  <c r="W61" i="1" s="1"/>
  <c r="U60" i="1"/>
  <c r="U59" i="1"/>
  <c r="U58" i="1"/>
  <c r="U56" i="1"/>
  <c r="U55" i="1"/>
  <c r="U54" i="1"/>
  <c r="U53" i="1"/>
  <c r="U52" i="1"/>
  <c r="U50" i="1"/>
  <c r="U49" i="1"/>
  <c r="U48" i="1"/>
  <c r="W48" i="1" s="1"/>
  <c r="U47" i="1"/>
  <c r="W47" i="1" s="1"/>
  <c r="U46" i="1"/>
  <c r="U44" i="1"/>
  <c r="U43" i="1"/>
  <c r="U42" i="1"/>
  <c r="U41" i="1"/>
  <c r="U40" i="1"/>
  <c r="U38" i="1"/>
  <c r="U37" i="1"/>
  <c r="U36" i="1"/>
  <c r="U35" i="1"/>
  <c r="U34" i="1"/>
  <c r="W34" i="1" s="1"/>
  <c r="U32" i="1"/>
  <c r="W32" i="1" s="1"/>
  <c r="U31" i="1"/>
  <c r="U30" i="1"/>
  <c r="U29" i="1"/>
  <c r="U28" i="1"/>
  <c r="U26" i="1"/>
  <c r="U25" i="1"/>
  <c r="U24" i="1"/>
  <c r="U23" i="1"/>
  <c r="U22" i="1"/>
  <c r="U20" i="1"/>
  <c r="U19" i="1"/>
  <c r="U18" i="1"/>
  <c r="U17" i="1"/>
  <c r="U16" i="1"/>
  <c r="U14" i="1"/>
  <c r="U13" i="1"/>
  <c r="U12" i="1"/>
  <c r="U11" i="1"/>
  <c r="U10" i="1"/>
  <c r="U8" i="1"/>
  <c r="U82" i="1" s="1"/>
  <c r="U7" i="1"/>
  <c r="U6" i="1"/>
  <c r="U5" i="1"/>
  <c r="W5" i="1" s="1"/>
  <c r="W4" i="1"/>
  <c r="U4" i="1"/>
  <c r="Q4" i="1"/>
  <c r="Q74" i="1"/>
  <c r="Q73" i="1"/>
  <c r="Q72" i="1"/>
  <c r="Q71" i="1"/>
  <c r="Q70" i="1"/>
  <c r="Q68" i="1"/>
  <c r="Q67" i="1"/>
  <c r="Q66" i="1"/>
  <c r="Q65" i="1"/>
  <c r="Q64" i="1"/>
  <c r="Q62" i="1"/>
  <c r="Q61" i="1"/>
  <c r="Q60" i="1"/>
  <c r="Q59" i="1"/>
  <c r="Q58" i="1"/>
  <c r="Q56" i="1"/>
  <c r="Q55" i="1"/>
  <c r="Q54" i="1"/>
  <c r="Q53" i="1"/>
  <c r="Q52" i="1"/>
  <c r="Q50" i="1"/>
  <c r="Q49" i="1"/>
  <c r="Q48" i="1"/>
  <c r="Q47" i="1"/>
  <c r="Q46" i="1"/>
  <c r="Q44" i="1"/>
  <c r="Q43" i="1"/>
  <c r="Q42" i="1"/>
  <c r="Q41" i="1"/>
  <c r="Q40" i="1"/>
  <c r="Q38" i="1"/>
  <c r="Q37" i="1"/>
  <c r="Q36" i="1"/>
  <c r="Q35" i="1"/>
  <c r="Q79" i="1" s="1"/>
  <c r="Q34" i="1"/>
  <c r="Q32" i="1"/>
  <c r="Q31" i="1"/>
  <c r="Q30" i="1"/>
  <c r="Q29" i="1"/>
  <c r="Q28" i="1"/>
  <c r="Q26" i="1"/>
  <c r="Q25" i="1"/>
  <c r="Q24" i="1"/>
  <c r="Q23" i="1"/>
  <c r="Q22" i="1"/>
  <c r="Q20" i="1"/>
  <c r="Q19" i="1"/>
  <c r="Q18" i="1"/>
  <c r="Q17" i="1"/>
  <c r="Q16" i="1"/>
  <c r="Q14" i="1"/>
  <c r="Q13" i="1"/>
  <c r="Q12" i="1"/>
  <c r="Q11" i="1"/>
  <c r="Q10" i="1"/>
  <c r="Q8" i="1"/>
  <c r="Q7" i="1"/>
  <c r="Q6" i="1"/>
  <c r="Q80" i="1" s="1"/>
  <c r="Q5" i="1"/>
  <c r="V82" i="1"/>
  <c r="T82" i="1"/>
  <c r="S82" i="1"/>
  <c r="R82" i="1"/>
  <c r="P82" i="1"/>
  <c r="O82" i="1"/>
  <c r="N82" i="1"/>
  <c r="M82" i="1"/>
  <c r="L82" i="1"/>
  <c r="K82" i="1"/>
  <c r="J82" i="1"/>
  <c r="I82" i="1"/>
  <c r="V81" i="1"/>
  <c r="T81" i="1"/>
  <c r="S81" i="1"/>
  <c r="R81" i="1"/>
  <c r="P81" i="1"/>
  <c r="O81" i="1"/>
  <c r="N81" i="1"/>
  <c r="M81" i="1"/>
  <c r="L81" i="1"/>
  <c r="K81" i="1"/>
  <c r="J81" i="1"/>
  <c r="I81" i="1"/>
  <c r="V80" i="1"/>
  <c r="T80" i="1"/>
  <c r="S80" i="1"/>
  <c r="R80" i="1"/>
  <c r="P80" i="1"/>
  <c r="O80" i="1"/>
  <c r="N80" i="1"/>
  <c r="M80" i="1"/>
  <c r="L80" i="1"/>
  <c r="K80" i="1"/>
  <c r="J80" i="1"/>
  <c r="I80" i="1"/>
  <c r="V79" i="1"/>
  <c r="T79" i="1"/>
  <c r="S79" i="1"/>
  <c r="R79" i="1"/>
  <c r="P79" i="1"/>
  <c r="O79" i="1"/>
  <c r="N79" i="1"/>
  <c r="M79" i="1"/>
  <c r="L79" i="1"/>
  <c r="K79" i="1"/>
  <c r="J79" i="1"/>
  <c r="I79" i="1"/>
  <c r="V78" i="1"/>
  <c r="T78" i="1"/>
  <c r="S78" i="1"/>
  <c r="R78" i="1"/>
  <c r="P78" i="1"/>
  <c r="O78" i="1"/>
  <c r="N78" i="1"/>
  <c r="M78" i="1"/>
  <c r="L78" i="1"/>
  <c r="K78" i="1"/>
  <c r="J78" i="1"/>
  <c r="I78" i="1"/>
  <c r="V77" i="1"/>
  <c r="T77" i="1"/>
  <c r="S77" i="1"/>
  <c r="R77" i="1"/>
  <c r="P77" i="1"/>
  <c r="O77" i="1"/>
  <c r="N77" i="1"/>
  <c r="M77" i="1"/>
  <c r="L77" i="1"/>
  <c r="K77" i="1"/>
  <c r="J77" i="1"/>
  <c r="I77" i="1"/>
  <c r="H77" i="1"/>
  <c r="E77" i="1"/>
  <c r="H82" i="1"/>
  <c r="H81" i="1"/>
  <c r="H80" i="1"/>
  <c r="H79" i="1"/>
  <c r="H78" i="1"/>
  <c r="D82" i="1"/>
  <c r="D81" i="1"/>
  <c r="D80" i="1"/>
  <c r="D79" i="1"/>
  <c r="D78" i="1"/>
  <c r="E82" i="1"/>
  <c r="E81" i="1"/>
  <c r="E80" i="1"/>
  <c r="E79" i="1"/>
  <c r="E78" i="1"/>
  <c r="D77" i="1"/>
  <c r="Q78" i="1" l="1"/>
  <c r="Q81" i="1"/>
  <c r="Q82" i="1"/>
  <c r="W35" i="1"/>
  <c r="W7" i="1"/>
  <c r="W50" i="1"/>
  <c r="W24" i="1"/>
  <c r="W38" i="1"/>
  <c r="W53" i="1"/>
  <c r="W67" i="1"/>
  <c r="W11" i="1"/>
  <c r="W25" i="1"/>
  <c r="W40" i="1"/>
  <c r="W54" i="1"/>
  <c r="W68" i="1"/>
  <c r="W49" i="1"/>
  <c r="W22" i="1"/>
  <c r="W12" i="1"/>
  <c r="W41" i="1"/>
  <c r="W70" i="1"/>
  <c r="W13" i="1"/>
  <c r="W28" i="1"/>
  <c r="W42" i="1"/>
  <c r="W56" i="1"/>
  <c r="W71" i="1"/>
  <c r="W20" i="1"/>
  <c r="W52" i="1"/>
  <c r="W26" i="1"/>
  <c r="W55" i="1"/>
  <c r="W14" i="1"/>
  <c r="W29" i="1"/>
  <c r="W43" i="1"/>
  <c r="W58" i="1"/>
  <c r="W72" i="1"/>
  <c r="W64" i="1"/>
  <c r="W65" i="1"/>
  <c r="W8" i="1"/>
  <c r="W23" i="1"/>
  <c r="W66" i="1"/>
  <c r="W16" i="1"/>
  <c r="W30" i="1"/>
  <c r="W44" i="1"/>
  <c r="W59" i="1"/>
  <c r="W73" i="1"/>
  <c r="W6" i="1"/>
  <c r="W80" i="1" s="1"/>
  <c r="W36" i="1"/>
  <c r="W37" i="1"/>
  <c r="W17" i="1"/>
  <c r="W79" i="1" s="1"/>
  <c r="W31" i="1"/>
  <c r="W46" i="1"/>
  <c r="W60" i="1"/>
  <c r="W74" i="1"/>
  <c r="U81" i="1"/>
  <c r="U80" i="1"/>
  <c r="U78" i="1"/>
  <c r="W19" i="1"/>
  <c r="U79" i="1"/>
  <c r="W18" i="1"/>
  <c r="W10" i="1"/>
  <c r="U77" i="1"/>
  <c r="Q77" i="1"/>
  <c r="W82" i="1" l="1"/>
  <c r="W78" i="1"/>
  <c r="W81" i="1"/>
  <c r="W77" i="1"/>
</calcChain>
</file>

<file path=xl/sharedStrings.xml><?xml version="1.0" encoding="utf-8"?>
<sst xmlns="http://schemas.openxmlformats.org/spreadsheetml/2006/main" count="90" uniqueCount="30">
  <si>
    <t xml:space="preserve">Consumer </t>
  </si>
  <si>
    <t>Contract Load (kVA)</t>
  </si>
  <si>
    <t>Recorded KVA</t>
  </si>
  <si>
    <t>Billed MD (KVA)</t>
  </si>
  <si>
    <t>kwh</t>
  </si>
  <si>
    <t>Demand Charges (Rs. Crs)</t>
  </si>
  <si>
    <t>Energy Charges (Rs. Crs)</t>
  </si>
  <si>
    <t>ToD (Rs. Crs)</t>
  </si>
  <si>
    <t>Penalty for exceeding contract demand</t>
  </si>
  <si>
    <t>Electricity Duty (Rs. Crs)</t>
  </si>
  <si>
    <t>Tax Collection at Source under section 206C(1H)</t>
  </si>
  <si>
    <t>Regulatory Discount  Surcharge (Rs. Crs)</t>
  </si>
  <si>
    <t>Interest</t>
  </si>
  <si>
    <t>Current Bill Amount</t>
  </si>
  <si>
    <t>Delay Payment Surcharge (Rs. Crs)</t>
  </si>
  <si>
    <t>Arrears</t>
  </si>
  <si>
    <t>Total Arrears</t>
  </si>
  <si>
    <t>Prompt Payment Discount</t>
  </si>
  <si>
    <t>Net Bill Amount</t>
  </si>
  <si>
    <t xml:space="preserve">HTP-1 </t>
  </si>
  <si>
    <t>HTP-2</t>
  </si>
  <si>
    <t xml:space="preserve">HTP-3 </t>
  </si>
  <si>
    <t>ADMIN</t>
  </si>
  <si>
    <t>MRSS</t>
  </si>
  <si>
    <t>Sales kvah</t>
  </si>
  <si>
    <t xml:space="preserve">Total </t>
  </si>
  <si>
    <t>FY 2024-25</t>
  </si>
  <si>
    <t>Other Credit</t>
  </si>
  <si>
    <t>Supply Voltage (kV)</t>
  </si>
  <si>
    <t>Annexure 1: Details of all consumers (category/sub-category wise) including contracted capacity, supply voltage, monthly consumption, amount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</si>
</sst>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0" xfId="0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</cellXfs>
  <cellStyles count="5">
    <cellStyle name="Comma" xfId="1" builtinId="3"/>
    <cellStyle name="Comma 2 3" xfId="3" xr:uid="{DB136C19-E71F-439A-A2AE-9242EE7ECEDC}"/>
    <cellStyle name="Normal" xfId="0" builtinId="0"/>
    <cellStyle name="Normal 2" xfId="4" xr:uid="{69AB6D47-F75C-4AF2-9F7C-88DEFBE359BA}"/>
    <cellStyle name="Normal 4" xfId="2" xr:uid="{CE3285F0-AD63-4A8C-BC64-EC498676D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4245C-7B18-433B-8DE7-928AA4B970B5}">
  <sheetPr>
    <pageSetUpPr fitToPage="1"/>
  </sheetPr>
  <dimension ref="A1:W83"/>
  <sheetViews>
    <sheetView showGridLines="0" tabSelected="1" view="pageBreakPreview" zoomScaleNormal="100" zoomScaleSheetLayoutView="100" workbookViewId="0">
      <pane xSplit="2" ySplit="3" topLeftCell="C67" activePane="bottomRight" state="frozen"/>
      <selection pane="topRight" activeCell="C1" sqref="C1"/>
      <selection pane="bottomLeft" activeCell="A4" sqref="A4"/>
      <selection pane="bottomRight" activeCell="X73" sqref="X73"/>
    </sheetView>
  </sheetViews>
  <sheetFormatPr defaultRowHeight="14.25" x14ac:dyDescent="0.45"/>
  <cols>
    <col min="1" max="1" width="2.86328125" style="10" customWidth="1"/>
    <col min="2" max="3" width="10.33203125" customWidth="1"/>
    <col min="4" max="4" width="8" customWidth="1"/>
    <col min="5" max="5" width="14.53125" style="4" bestFit="1" customWidth="1"/>
    <col min="6" max="6" width="9.33203125" customWidth="1"/>
    <col min="7" max="7" width="9" customWidth="1"/>
    <col min="8" max="8" width="14.53125" style="4" bestFit="1" customWidth="1"/>
    <col min="9" max="9" width="14.19921875" style="4" bestFit="1" customWidth="1"/>
    <col min="10" max="10" width="15.19921875" style="4" bestFit="1" customWidth="1"/>
    <col min="11" max="11" width="12.53125" style="4" bestFit="1" customWidth="1"/>
    <col min="12" max="12" width="15.19921875" style="4" customWidth="1"/>
    <col min="13" max="13" width="14.19921875" style="4" bestFit="1" customWidth="1"/>
    <col min="14" max="14" width="16.19921875" style="4" customWidth="1"/>
    <col min="15" max="15" width="14.86328125" style="4" bestFit="1" customWidth="1"/>
    <col min="16" max="16" width="7.86328125" style="4" bestFit="1" customWidth="1"/>
    <col min="17" max="17" width="15.19921875" style="4" bestFit="1" customWidth="1"/>
    <col min="18" max="18" width="12.53125" style="4" bestFit="1" customWidth="1"/>
    <col min="19" max="19" width="12.33203125" style="4" bestFit="1" customWidth="1"/>
    <col min="20" max="20" width="13.33203125" style="4" bestFit="1" customWidth="1"/>
    <col min="21" max="21" width="12.1328125" style="4" bestFit="1" customWidth="1"/>
    <col min="22" max="22" width="8.53125" style="4" bestFit="1" customWidth="1"/>
    <col min="23" max="23" width="15.19921875" style="4" bestFit="1" customWidth="1"/>
  </cols>
  <sheetData>
    <row r="1" spans="1:23" ht="15.75" x14ac:dyDescent="0.4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5" customFormat="1" ht="57" x14ac:dyDescent="0.45">
      <c r="A2" s="15"/>
      <c r="B2" s="8" t="s">
        <v>0</v>
      </c>
      <c r="C2" s="8" t="s">
        <v>28</v>
      </c>
      <c r="D2" s="8" t="s">
        <v>1</v>
      </c>
      <c r="E2" s="9" t="s">
        <v>24</v>
      </c>
      <c r="F2" s="8" t="s">
        <v>2</v>
      </c>
      <c r="G2" s="8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9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27</v>
      </c>
      <c r="U2" s="9" t="s">
        <v>16</v>
      </c>
      <c r="V2" s="9" t="s">
        <v>17</v>
      </c>
      <c r="W2" s="9" t="s">
        <v>18</v>
      </c>
    </row>
    <row r="3" spans="1:23" x14ac:dyDescent="0.45">
      <c r="A3" s="11"/>
      <c r="B3" s="1"/>
      <c r="C3" s="1"/>
      <c r="D3" s="1"/>
      <c r="E3" s="2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45">
      <c r="A4" s="17">
        <v>45383</v>
      </c>
      <c r="B4" s="1" t="s">
        <v>19</v>
      </c>
      <c r="C4" s="14">
        <v>11</v>
      </c>
      <c r="D4" s="1">
        <v>2250</v>
      </c>
      <c r="E4" s="2">
        <v>1086602.5149999999</v>
      </c>
      <c r="F4" s="1">
        <v>2592</v>
      </c>
      <c r="G4" s="1">
        <v>2592</v>
      </c>
      <c r="H4" s="2">
        <v>1062780.6000000001</v>
      </c>
      <c r="I4" s="2">
        <v>852164.38356164377</v>
      </c>
      <c r="J4" s="2">
        <v>8714552.1702999994</v>
      </c>
      <c r="K4" s="2">
        <v>0</v>
      </c>
      <c r="L4" s="2">
        <v>224876.71232876714</v>
      </c>
      <c r="M4" s="2">
        <v>717503.74153962324</v>
      </c>
      <c r="N4" s="2">
        <v>0</v>
      </c>
      <c r="O4" s="2">
        <v>-956671.65538616444</v>
      </c>
      <c r="P4" s="2">
        <v>0</v>
      </c>
      <c r="Q4" s="2">
        <f>SUM(I4:P4)</f>
        <v>9552425.3523438703</v>
      </c>
      <c r="R4" s="2">
        <v>0</v>
      </c>
      <c r="S4" s="2">
        <v>0</v>
      </c>
      <c r="T4" s="2">
        <v>0</v>
      </c>
      <c r="U4" s="2">
        <f>SUM(R4:T4)</f>
        <v>0</v>
      </c>
      <c r="V4" s="2">
        <v>0</v>
      </c>
      <c r="W4" s="2">
        <f>+Q4+U4-V4</f>
        <v>9552425.3523438703</v>
      </c>
    </row>
    <row r="5" spans="1:23" x14ac:dyDescent="0.45">
      <c r="A5" s="18"/>
      <c r="B5" s="1" t="s">
        <v>20</v>
      </c>
      <c r="C5" s="14">
        <v>11</v>
      </c>
      <c r="D5" s="1">
        <v>250</v>
      </c>
      <c r="E5" s="2">
        <v>133749.5</v>
      </c>
      <c r="F5" s="1">
        <v>372</v>
      </c>
      <c r="G5" s="1">
        <v>372</v>
      </c>
      <c r="H5" s="2">
        <v>130817.3</v>
      </c>
      <c r="I5" s="2">
        <v>122301.36986301369</v>
      </c>
      <c r="J5" s="2">
        <v>1072670.99</v>
      </c>
      <c r="K5" s="2">
        <v>0</v>
      </c>
      <c r="L5" s="2">
        <v>80219.178082191793</v>
      </c>
      <c r="M5" s="2">
        <v>89622.926989726024</v>
      </c>
      <c r="N5" s="2">
        <v>0</v>
      </c>
      <c r="O5" s="2">
        <v>-119497.23598630138</v>
      </c>
      <c r="P5" s="2">
        <v>0</v>
      </c>
      <c r="Q5" s="2">
        <f t="shared" ref="Q5:Q8" si="0">SUM(I5:P5)</f>
        <v>1245317.2289486302</v>
      </c>
      <c r="R5" s="2">
        <v>0</v>
      </c>
      <c r="S5" s="2">
        <v>0</v>
      </c>
      <c r="T5" s="2">
        <v>0</v>
      </c>
      <c r="U5" s="2">
        <f t="shared" ref="U5:U8" si="1">SUM(R5:T5)</f>
        <v>0</v>
      </c>
      <c r="V5" s="2">
        <v>0</v>
      </c>
      <c r="W5" s="2">
        <f t="shared" ref="W5:W8" si="2">+Q5+U5-V5</f>
        <v>1245317.2289486302</v>
      </c>
    </row>
    <row r="6" spans="1:23" x14ac:dyDescent="0.45">
      <c r="A6" s="18"/>
      <c r="B6" s="1" t="s">
        <v>21</v>
      </c>
      <c r="C6" s="14">
        <v>11</v>
      </c>
      <c r="D6" s="1">
        <v>700</v>
      </c>
      <c r="E6" s="2">
        <v>480223.9</v>
      </c>
      <c r="F6" s="1">
        <v>856</v>
      </c>
      <c r="G6" s="1">
        <v>856</v>
      </c>
      <c r="H6" s="2">
        <v>469695.9</v>
      </c>
      <c r="I6" s="2">
        <v>281424.65753424657</v>
      </c>
      <c r="J6" s="2">
        <v>3851395.6779999998</v>
      </c>
      <c r="K6" s="2">
        <v>0</v>
      </c>
      <c r="L6" s="2">
        <v>102575.34246575343</v>
      </c>
      <c r="M6" s="2">
        <v>309961.52516506851</v>
      </c>
      <c r="N6" s="2">
        <v>0</v>
      </c>
      <c r="O6" s="2">
        <v>-413282.0335534247</v>
      </c>
      <c r="P6" s="2">
        <v>0</v>
      </c>
      <c r="Q6" s="2">
        <f t="shared" si="0"/>
        <v>4132075.1696116445</v>
      </c>
      <c r="R6" s="2">
        <v>0</v>
      </c>
      <c r="S6" s="2">
        <v>0</v>
      </c>
      <c r="T6" s="2">
        <v>0</v>
      </c>
      <c r="U6" s="2">
        <f t="shared" si="1"/>
        <v>0</v>
      </c>
      <c r="V6" s="2">
        <v>0</v>
      </c>
      <c r="W6" s="2">
        <f t="shared" si="2"/>
        <v>4132075.1696116445</v>
      </c>
    </row>
    <row r="7" spans="1:23" x14ac:dyDescent="0.45">
      <c r="A7" s="18"/>
      <c r="B7" s="1" t="s">
        <v>22</v>
      </c>
      <c r="C7" s="14">
        <v>11</v>
      </c>
      <c r="D7" s="1">
        <v>300</v>
      </c>
      <c r="E7" s="2">
        <v>93963.9</v>
      </c>
      <c r="F7" s="1">
        <v>212</v>
      </c>
      <c r="G7" s="1">
        <v>225</v>
      </c>
      <c r="H7" s="2">
        <v>103404.12</v>
      </c>
      <c r="I7" s="2">
        <v>73972.602739726019</v>
      </c>
      <c r="J7" s="2">
        <v>753590.47799999989</v>
      </c>
      <c r="K7" s="2">
        <v>0</v>
      </c>
      <c r="L7" s="2">
        <v>0</v>
      </c>
      <c r="M7" s="2">
        <v>62067.231055479439</v>
      </c>
      <c r="N7" s="2">
        <v>0</v>
      </c>
      <c r="O7" s="2">
        <v>-82756.308073972585</v>
      </c>
      <c r="P7" s="2">
        <v>0</v>
      </c>
      <c r="Q7" s="2">
        <f t="shared" si="0"/>
        <v>806874.00372123276</v>
      </c>
      <c r="R7" s="2">
        <v>0</v>
      </c>
      <c r="S7" s="2">
        <v>0</v>
      </c>
      <c r="T7" s="2">
        <v>0</v>
      </c>
      <c r="U7" s="2">
        <f t="shared" si="1"/>
        <v>0</v>
      </c>
      <c r="V7" s="2">
        <v>0</v>
      </c>
      <c r="W7" s="2">
        <f t="shared" si="2"/>
        <v>806874.00372123276</v>
      </c>
    </row>
    <row r="8" spans="1:23" x14ac:dyDescent="0.45">
      <c r="A8" s="18"/>
      <c r="B8" s="1" t="s">
        <v>23</v>
      </c>
      <c r="C8" s="14">
        <v>11</v>
      </c>
      <c r="D8" s="1">
        <v>30</v>
      </c>
      <c r="E8" s="2">
        <v>11760</v>
      </c>
      <c r="F8" s="1">
        <v>26</v>
      </c>
      <c r="G8" s="1">
        <v>26</v>
      </c>
      <c r="H8" s="2">
        <v>11524</v>
      </c>
      <c r="I8" s="2">
        <v>8547.945205479451</v>
      </c>
      <c r="J8" s="2">
        <v>94315.199999999997</v>
      </c>
      <c r="K8" s="2">
        <v>0</v>
      </c>
      <c r="L8" s="2">
        <v>0</v>
      </c>
      <c r="M8" s="2">
        <v>0</v>
      </c>
      <c r="N8" s="2">
        <v>0</v>
      </c>
      <c r="O8" s="2">
        <v>-10286.314520547945</v>
      </c>
      <c r="P8" s="2">
        <v>0</v>
      </c>
      <c r="Q8" s="2">
        <f t="shared" si="0"/>
        <v>92576.830684931512</v>
      </c>
      <c r="R8" s="2">
        <v>0</v>
      </c>
      <c r="S8" s="2">
        <v>0</v>
      </c>
      <c r="T8" s="2">
        <v>0</v>
      </c>
      <c r="U8" s="2">
        <f t="shared" si="1"/>
        <v>0</v>
      </c>
      <c r="V8" s="2">
        <v>0</v>
      </c>
      <c r="W8" s="2">
        <f t="shared" si="2"/>
        <v>92576.830684931512</v>
      </c>
    </row>
    <row r="9" spans="1:23" x14ac:dyDescent="0.45">
      <c r="A9" s="18"/>
      <c r="B9" s="1"/>
      <c r="C9" s="1"/>
      <c r="D9" s="1"/>
      <c r="E9" s="2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x14ac:dyDescent="0.45">
      <c r="A10" s="17">
        <v>45413</v>
      </c>
      <c r="B10" s="1" t="s">
        <v>19</v>
      </c>
      <c r="C10" s="13">
        <f>+C4</f>
        <v>11</v>
      </c>
      <c r="D10" s="1">
        <v>2250</v>
      </c>
      <c r="E10" s="2">
        <v>1435557.71</v>
      </c>
      <c r="F10" s="6">
        <v>2728</v>
      </c>
      <c r="G10" s="6">
        <v>2728</v>
      </c>
      <c r="H10" s="2">
        <v>1429216.6791600001</v>
      </c>
      <c r="I10" s="2">
        <v>1112127.123287671</v>
      </c>
      <c r="J10" s="2">
        <v>11513172.834199999</v>
      </c>
      <c r="K10" s="2">
        <v>0</v>
      </c>
      <c r="L10" s="2">
        <v>389733.69863013696</v>
      </c>
      <c r="M10" s="2">
        <v>946897.49681157514</v>
      </c>
      <c r="N10" s="2">
        <v>4552.4253523438701</v>
      </c>
      <c r="O10" s="2">
        <v>-1262529.9957487669</v>
      </c>
      <c r="P10" s="2">
        <v>0</v>
      </c>
      <c r="Q10" s="2">
        <f>SUM(I10:P10)</f>
        <v>12703953.582532957</v>
      </c>
      <c r="R10" s="2">
        <v>59702.658452149204</v>
      </c>
      <c r="S10" s="2">
        <v>0</v>
      </c>
      <c r="T10" s="2">
        <v>0</v>
      </c>
      <c r="U10" s="2">
        <f>SUM(R10:T10)</f>
        <v>59702.658452149204</v>
      </c>
      <c r="V10" s="2">
        <v>0</v>
      </c>
      <c r="W10" s="2">
        <f>+Q10+U10-V10</f>
        <v>12763656.240985107</v>
      </c>
    </row>
    <row r="11" spans="1:23" x14ac:dyDescent="0.45">
      <c r="A11" s="18"/>
      <c r="B11" s="1" t="s">
        <v>20</v>
      </c>
      <c r="C11" s="13">
        <f t="shared" ref="C11:C14" si="3">+C5</f>
        <v>11</v>
      </c>
      <c r="D11" s="1">
        <v>250</v>
      </c>
      <c r="E11" s="2">
        <v>413964.56</v>
      </c>
      <c r="F11" s="6">
        <v>1368</v>
      </c>
      <c r="G11" s="6">
        <v>1368</v>
      </c>
      <c r="H11" s="2">
        <v>376707.74959999998</v>
      </c>
      <c r="I11" s="2">
        <v>557694.24657534237</v>
      </c>
      <c r="J11" s="2">
        <v>3319995.7711999998</v>
      </c>
      <c r="K11" s="2">
        <v>0</v>
      </c>
      <c r="L11" s="2">
        <v>911552.87671232875</v>
      </c>
      <c r="M11" s="2">
        <v>290826.75133315066</v>
      </c>
      <c r="N11" s="2">
        <v>1245.3172289486301</v>
      </c>
      <c r="O11" s="2">
        <v>-387769.00177753426</v>
      </c>
      <c r="P11" s="2">
        <v>0</v>
      </c>
      <c r="Q11" s="2">
        <f t="shared" ref="Q11:Q14" si="4">SUM(I11:P11)</f>
        <v>4693545.9612722369</v>
      </c>
      <c r="R11" s="2">
        <v>7783.2326809289389</v>
      </c>
      <c r="S11" s="2">
        <v>0</v>
      </c>
      <c r="T11" s="2">
        <v>0</v>
      </c>
      <c r="U11" s="2">
        <f t="shared" ref="U11:U14" si="5">SUM(R11:T11)</f>
        <v>7783.2326809289389</v>
      </c>
      <c r="V11" s="2">
        <v>0</v>
      </c>
      <c r="W11" s="2">
        <f t="shared" ref="W11:W14" si="6">+Q11+U11-V11</f>
        <v>4701329.1939531658</v>
      </c>
    </row>
    <row r="12" spans="1:23" x14ac:dyDescent="0.45">
      <c r="A12" s="18"/>
      <c r="B12" s="1" t="s">
        <v>21</v>
      </c>
      <c r="C12" s="13">
        <f t="shared" si="3"/>
        <v>11</v>
      </c>
      <c r="D12" s="1">
        <v>700</v>
      </c>
      <c r="E12" s="2">
        <v>630558.28</v>
      </c>
      <c r="F12" s="6">
        <v>1396</v>
      </c>
      <c r="G12" s="6">
        <v>1396</v>
      </c>
      <c r="H12" s="2">
        <v>613889.51936882129</v>
      </c>
      <c r="I12" s="2">
        <v>569109.04109589034</v>
      </c>
      <c r="J12" s="2">
        <v>5057077.4056000002</v>
      </c>
      <c r="K12" s="2">
        <v>0</v>
      </c>
      <c r="L12" s="2">
        <v>567478.35616438359</v>
      </c>
      <c r="M12" s="2">
        <v>421963.98350219178</v>
      </c>
      <c r="N12" s="2">
        <v>4132.0751696116449</v>
      </c>
      <c r="O12" s="2">
        <v>-562618.644669589</v>
      </c>
      <c r="P12" s="2">
        <v>0</v>
      </c>
      <c r="Q12" s="2">
        <f t="shared" si="4"/>
        <v>6057142.2168624885</v>
      </c>
      <c r="R12" s="2">
        <v>25825.46981007278</v>
      </c>
      <c r="S12" s="2">
        <v>0</v>
      </c>
      <c r="T12" s="2">
        <v>0</v>
      </c>
      <c r="U12" s="2">
        <f t="shared" si="5"/>
        <v>25825.46981007278</v>
      </c>
      <c r="V12" s="2">
        <v>0</v>
      </c>
      <c r="W12" s="2">
        <f t="shared" si="6"/>
        <v>6082967.6866725609</v>
      </c>
    </row>
    <row r="13" spans="1:23" x14ac:dyDescent="0.45">
      <c r="A13" s="18"/>
      <c r="B13" s="1" t="s">
        <v>22</v>
      </c>
      <c r="C13" s="13">
        <f t="shared" si="3"/>
        <v>11</v>
      </c>
      <c r="D13" s="1">
        <v>300</v>
      </c>
      <c r="E13" s="2">
        <v>157399.45000000001</v>
      </c>
      <c r="F13" s="6">
        <v>312</v>
      </c>
      <c r="G13" s="6">
        <v>312</v>
      </c>
      <c r="H13" s="2">
        <v>155825.46</v>
      </c>
      <c r="I13" s="2">
        <v>127193.42465753424</v>
      </c>
      <c r="J13" s="2">
        <v>1262343.5889999999</v>
      </c>
      <c r="K13" s="2">
        <v>0</v>
      </c>
      <c r="L13" s="2">
        <v>9784.1095890410961</v>
      </c>
      <c r="M13" s="2">
        <v>104215.27602431507</v>
      </c>
      <c r="N13" s="2">
        <v>806.87400372123273</v>
      </c>
      <c r="O13" s="2">
        <v>-138953.70136575343</v>
      </c>
      <c r="P13" s="2">
        <v>0</v>
      </c>
      <c r="Q13" s="2">
        <f t="shared" si="4"/>
        <v>1365389.5719088581</v>
      </c>
      <c r="R13" s="2">
        <v>5042.9625232577055</v>
      </c>
      <c r="S13" s="2">
        <v>0</v>
      </c>
      <c r="T13" s="2">
        <v>0</v>
      </c>
      <c r="U13" s="2">
        <f t="shared" si="5"/>
        <v>5042.9625232577055</v>
      </c>
      <c r="V13" s="2">
        <v>0</v>
      </c>
      <c r="W13" s="2">
        <f t="shared" si="6"/>
        <v>1370432.5344321157</v>
      </c>
    </row>
    <row r="14" spans="1:23" x14ac:dyDescent="0.45">
      <c r="A14" s="18"/>
      <c r="B14" s="1" t="s">
        <v>23</v>
      </c>
      <c r="C14" s="13">
        <f t="shared" si="3"/>
        <v>11</v>
      </c>
      <c r="D14" s="1">
        <v>30</v>
      </c>
      <c r="E14" s="2">
        <v>22320</v>
      </c>
      <c r="F14" s="6">
        <v>25</v>
      </c>
      <c r="G14" s="6">
        <v>25</v>
      </c>
      <c r="H14" s="2">
        <v>22096.799999999999</v>
      </c>
      <c r="I14" s="2">
        <v>10191.780821917808</v>
      </c>
      <c r="J14" s="2">
        <v>179006.4</v>
      </c>
      <c r="K14" s="2">
        <v>0</v>
      </c>
      <c r="L14" s="2">
        <v>0</v>
      </c>
      <c r="M14" s="2">
        <v>0</v>
      </c>
      <c r="N14" s="2">
        <v>0</v>
      </c>
      <c r="O14" s="2">
        <v>-18919.818082191781</v>
      </c>
      <c r="P14" s="2">
        <v>0</v>
      </c>
      <c r="Q14" s="2">
        <f t="shared" si="4"/>
        <v>170278.36273972603</v>
      </c>
      <c r="R14" s="2">
        <v>0</v>
      </c>
      <c r="S14" s="2">
        <v>0</v>
      </c>
      <c r="T14" s="2">
        <v>0</v>
      </c>
      <c r="U14" s="2">
        <f t="shared" si="5"/>
        <v>0</v>
      </c>
      <c r="V14" s="2">
        <v>0</v>
      </c>
      <c r="W14" s="2">
        <f t="shared" si="6"/>
        <v>170278.36273972603</v>
      </c>
    </row>
    <row r="15" spans="1:23" x14ac:dyDescent="0.45">
      <c r="A15" s="18"/>
      <c r="B15" s="1"/>
      <c r="C15" s="1"/>
      <c r="D15" s="1"/>
      <c r="E15" s="2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45">
      <c r="A16" s="17">
        <v>45444</v>
      </c>
      <c r="B16" s="1" t="s">
        <v>19</v>
      </c>
      <c r="C16" s="13">
        <f>+C10</f>
        <v>11</v>
      </c>
      <c r="D16" s="1">
        <v>2250</v>
      </c>
      <c r="E16" s="2">
        <v>1477880.07</v>
      </c>
      <c r="F16" s="1">
        <v>2840</v>
      </c>
      <c r="G16" s="1">
        <v>2840</v>
      </c>
      <c r="H16" s="2">
        <v>1468738.1295221264</v>
      </c>
      <c r="I16" s="2">
        <v>1120438.3561643835</v>
      </c>
      <c r="J16" s="2">
        <v>11852598.1614</v>
      </c>
      <c r="K16" s="2">
        <v>0</v>
      </c>
      <c r="L16" s="2">
        <v>465534.24657534243</v>
      </c>
      <c r="M16" s="2">
        <v>972977.73881732859</v>
      </c>
      <c r="N16" s="2">
        <v>12699.401157180613</v>
      </c>
      <c r="O16" s="2">
        <v>-1297303.6517564384</v>
      </c>
      <c r="P16" s="2">
        <v>0</v>
      </c>
      <c r="Q16" s="2">
        <f>SUM(I16:P16)</f>
        <v>13126944.252357796</v>
      </c>
      <c r="R16" s="2">
        <v>63519.767912664793</v>
      </c>
      <c r="S16" s="2">
        <v>0</v>
      </c>
      <c r="T16" s="2">
        <v>0</v>
      </c>
      <c r="U16" s="2">
        <f>SUM(R16:T16)</f>
        <v>63519.767912664793</v>
      </c>
      <c r="V16" s="2">
        <v>0</v>
      </c>
      <c r="W16" s="2">
        <f>+Q16+U16-V16</f>
        <v>13190464.020270461</v>
      </c>
    </row>
    <row r="17" spans="1:23" x14ac:dyDescent="0.45">
      <c r="A17" s="18"/>
      <c r="B17" s="1" t="s">
        <v>20</v>
      </c>
      <c r="C17" s="13">
        <f t="shared" ref="C17:C20" si="7">+C11</f>
        <v>11</v>
      </c>
      <c r="D17" s="1">
        <v>250</v>
      </c>
      <c r="E17" s="2">
        <v>707448.11400000006</v>
      </c>
      <c r="F17" s="1">
        <v>2516</v>
      </c>
      <c r="G17" s="1">
        <v>2516</v>
      </c>
      <c r="H17" s="2">
        <v>643777.78373999998</v>
      </c>
      <c r="I17" s="2">
        <v>992613.6986301369</v>
      </c>
      <c r="J17" s="2">
        <v>5673733.8742800001</v>
      </c>
      <c r="K17" s="2">
        <v>0</v>
      </c>
      <c r="L17" s="2">
        <v>1787967.1232876712</v>
      </c>
      <c r="M17" s="2">
        <v>499976.06796826026</v>
      </c>
      <c r="N17" s="2">
        <v>4692.3006440432882</v>
      </c>
      <c r="O17" s="2">
        <v>-666634.75729101384</v>
      </c>
      <c r="P17" s="2">
        <v>0</v>
      </c>
      <c r="Q17" s="2">
        <f t="shared" ref="Q17:Q20" si="8">SUM(I17:P17)</f>
        <v>8292348.3075190987</v>
      </c>
      <c r="R17" s="2">
        <v>23467.729806361189</v>
      </c>
      <c r="S17" s="2">
        <v>0</v>
      </c>
      <c r="T17" s="2">
        <v>0</v>
      </c>
      <c r="U17" s="2">
        <f t="shared" ref="U17:U20" si="9">SUM(R17:T17)</f>
        <v>23467.729806361189</v>
      </c>
      <c r="V17" s="2">
        <v>0</v>
      </c>
      <c r="W17" s="2">
        <f t="shared" ref="W17:W20" si="10">+Q17+U17-V17</f>
        <v>8315816.0373254595</v>
      </c>
    </row>
    <row r="18" spans="1:23" x14ac:dyDescent="0.45">
      <c r="A18" s="18"/>
      <c r="B18" s="1" t="s">
        <v>21</v>
      </c>
      <c r="C18" s="13">
        <f t="shared" si="7"/>
        <v>11</v>
      </c>
      <c r="D18" s="1">
        <v>700</v>
      </c>
      <c r="E18" s="2">
        <v>650826.75</v>
      </c>
      <c r="F18" s="1">
        <v>1240</v>
      </c>
      <c r="G18" s="1">
        <v>1240</v>
      </c>
      <c r="H18" s="2">
        <v>631651.6117850953</v>
      </c>
      <c r="I18" s="2">
        <v>489205.47945205477</v>
      </c>
      <c r="J18" s="2">
        <v>5219630.5350000001</v>
      </c>
      <c r="K18" s="2">
        <v>0</v>
      </c>
      <c r="L18" s="2">
        <v>426082.19178082189</v>
      </c>
      <c r="M18" s="2">
        <v>428162.70108390413</v>
      </c>
      <c r="N18" s="2">
        <v>6053.0101416928774</v>
      </c>
      <c r="O18" s="2">
        <v>-570883.60144520551</v>
      </c>
      <c r="P18" s="2">
        <v>0</v>
      </c>
      <c r="Q18" s="2">
        <f t="shared" si="8"/>
        <v>5998250.3160132691</v>
      </c>
      <c r="R18" s="2">
        <v>30285.711084312446</v>
      </c>
      <c r="S18" s="2">
        <v>0</v>
      </c>
      <c r="T18" s="2">
        <v>0</v>
      </c>
      <c r="U18" s="2">
        <f t="shared" si="9"/>
        <v>30285.711084312446</v>
      </c>
      <c r="V18" s="2">
        <v>0</v>
      </c>
      <c r="W18" s="2">
        <f t="shared" si="10"/>
        <v>6028536.0270975819</v>
      </c>
    </row>
    <row r="19" spans="1:23" x14ac:dyDescent="0.45">
      <c r="A19" s="18"/>
      <c r="B19" s="1" t="s">
        <v>22</v>
      </c>
      <c r="C19" s="13">
        <f t="shared" si="7"/>
        <v>11</v>
      </c>
      <c r="D19" s="1">
        <v>300</v>
      </c>
      <c r="E19" s="2">
        <v>104045.06</v>
      </c>
      <c r="F19" s="1">
        <v>348</v>
      </c>
      <c r="G19" s="1">
        <v>348</v>
      </c>
      <c r="H19" s="2">
        <v>103004.6094</v>
      </c>
      <c r="I19" s="2">
        <v>137293.15068493149</v>
      </c>
      <c r="J19" s="2">
        <v>834441.38119999995</v>
      </c>
      <c r="K19" s="2">
        <v>0</v>
      </c>
      <c r="L19" s="2">
        <v>37873.972602739726</v>
      </c>
      <c r="M19" s="2">
        <v>72880.089891369862</v>
      </c>
      <c r="N19" s="2">
        <v>1364.5826979051369</v>
      </c>
      <c r="O19" s="2">
        <v>-97173.453188493149</v>
      </c>
      <c r="P19" s="2">
        <v>0</v>
      </c>
      <c r="Q19" s="2">
        <f t="shared" si="8"/>
        <v>986679.7238884531</v>
      </c>
      <c r="R19" s="2">
        <v>6826.9478595442915</v>
      </c>
      <c r="S19" s="2">
        <v>0</v>
      </c>
      <c r="T19" s="2">
        <v>0</v>
      </c>
      <c r="U19" s="2">
        <f t="shared" si="9"/>
        <v>6826.9478595442915</v>
      </c>
      <c r="V19" s="2">
        <v>0</v>
      </c>
      <c r="W19" s="2">
        <f t="shared" si="10"/>
        <v>993506.6717479974</v>
      </c>
    </row>
    <row r="20" spans="1:23" x14ac:dyDescent="0.45">
      <c r="A20" s="18"/>
      <c r="B20" s="1" t="s">
        <v>23</v>
      </c>
      <c r="C20" s="13">
        <f t="shared" si="7"/>
        <v>11</v>
      </c>
      <c r="D20" s="1">
        <v>30</v>
      </c>
      <c r="E20" s="2">
        <v>21600</v>
      </c>
      <c r="F20" s="1">
        <v>26</v>
      </c>
      <c r="G20" s="1">
        <v>26</v>
      </c>
      <c r="H20" s="2">
        <v>21384</v>
      </c>
      <c r="I20" s="2">
        <v>10257.534246575342</v>
      </c>
      <c r="J20" s="2">
        <v>173232</v>
      </c>
      <c r="K20" s="2">
        <v>0</v>
      </c>
      <c r="L20" s="2">
        <v>0</v>
      </c>
      <c r="M20" s="2">
        <v>0</v>
      </c>
      <c r="N20" s="2">
        <v>0</v>
      </c>
      <c r="O20" s="2">
        <v>-18348.953424657535</v>
      </c>
      <c r="P20" s="2">
        <v>0</v>
      </c>
      <c r="Q20" s="2">
        <f t="shared" si="8"/>
        <v>165140.5808219178</v>
      </c>
      <c r="R20" s="2">
        <v>0</v>
      </c>
      <c r="S20" s="2">
        <v>0</v>
      </c>
      <c r="T20" s="2">
        <v>0</v>
      </c>
      <c r="U20" s="2">
        <f t="shared" si="9"/>
        <v>0</v>
      </c>
      <c r="V20" s="2">
        <v>0</v>
      </c>
      <c r="W20" s="2">
        <f t="shared" si="10"/>
        <v>165140.5808219178</v>
      </c>
    </row>
    <row r="21" spans="1:23" x14ac:dyDescent="0.45">
      <c r="A21" s="18"/>
      <c r="B21" s="1"/>
      <c r="C21" s="1"/>
      <c r="D21" s="1"/>
      <c r="E21" s="2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45">
      <c r="A22" s="17">
        <v>45474</v>
      </c>
      <c r="B22" s="1" t="s">
        <v>19</v>
      </c>
      <c r="C22" s="13">
        <f>+C16</f>
        <v>11</v>
      </c>
      <c r="D22" s="7">
        <v>2250</v>
      </c>
      <c r="E22" s="3">
        <v>1570558.2157000001</v>
      </c>
      <c r="F22" s="7">
        <v>3392</v>
      </c>
      <c r="G22" s="7">
        <v>3392</v>
      </c>
      <c r="H22" s="3">
        <v>1563879.5003716773</v>
      </c>
      <c r="I22" s="3">
        <v>1382820.8219178081</v>
      </c>
      <c r="J22" s="3">
        <v>12595876.889914</v>
      </c>
      <c r="K22" s="3">
        <v>0</v>
      </c>
      <c r="L22" s="3">
        <v>931121.09589041094</v>
      </c>
      <c r="M22" s="3">
        <v>1048402.3283873856</v>
      </c>
      <c r="N22" s="3">
        <v>13114.244851200616</v>
      </c>
      <c r="O22" s="3">
        <v>-1397869.7711831809</v>
      </c>
      <c r="P22" s="3">
        <v>0</v>
      </c>
      <c r="Q22" s="2">
        <f>SUM(I22:P22)</f>
        <v>14573465.609777622</v>
      </c>
      <c r="R22" s="3">
        <v>71104.281366938056</v>
      </c>
      <c r="S22" s="3">
        <v>0</v>
      </c>
      <c r="T22" s="3">
        <v>0</v>
      </c>
      <c r="U22" s="2">
        <f>SUM(R22:T22)</f>
        <v>71104.281366938056</v>
      </c>
      <c r="V22" s="2">
        <v>0</v>
      </c>
      <c r="W22" s="2">
        <f>+Q22+U22-V22</f>
        <v>14644569.891144561</v>
      </c>
    </row>
    <row r="23" spans="1:23" x14ac:dyDescent="0.45">
      <c r="A23" s="18"/>
      <c r="B23" s="1" t="s">
        <v>20</v>
      </c>
      <c r="C23" s="13">
        <f t="shared" ref="C23:C26" si="11">+C17</f>
        <v>11</v>
      </c>
      <c r="D23" s="7">
        <v>250</v>
      </c>
      <c r="E23" s="3">
        <v>811516.92</v>
      </c>
      <c r="F23" s="7">
        <v>5200</v>
      </c>
      <c r="G23" s="7">
        <v>5200</v>
      </c>
      <c r="H23" s="3">
        <v>738480.4</v>
      </c>
      <c r="I23" s="3">
        <v>2119890.4109589038</v>
      </c>
      <c r="J23" s="3">
        <v>6508365.6984000001</v>
      </c>
      <c r="K23" s="3">
        <v>0</v>
      </c>
      <c r="L23" s="3">
        <v>4035945.2054794524</v>
      </c>
      <c r="M23" s="3">
        <v>647119.2082019177</v>
      </c>
      <c r="N23" s="3">
        <v>8287.6560068750568</v>
      </c>
      <c r="O23" s="3">
        <v>-862825.61093589035</v>
      </c>
      <c r="P23" s="3">
        <v>0</v>
      </c>
      <c r="Q23" s="2">
        <f t="shared" ref="Q23:Q26" si="12">SUM(I23:P23)</f>
        <v>12456782.568111256</v>
      </c>
      <c r="R23" s="3">
        <v>44916.886665728452</v>
      </c>
      <c r="S23" s="3">
        <v>1.0373254586011171</v>
      </c>
      <c r="T23" s="3">
        <v>0</v>
      </c>
      <c r="U23" s="2">
        <f t="shared" ref="U23:U26" si="13">SUM(R23:T23)</f>
        <v>44917.923991187054</v>
      </c>
      <c r="V23" s="2">
        <v>0</v>
      </c>
      <c r="W23" s="2">
        <f t="shared" ref="W23:W26" si="14">+Q23+U23-V23</f>
        <v>12501700.492102442</v>
      </c>
    </row>
    <row r="24" spans="1:23" x14ac:dyDescent="0.45">
      <c r="A24" s="18"/>
      <c r="B24" s="1" t="s">
        <v>21</v>
      </c>
      <c r="C24" s="13">
        <f t="shared" si="11"/>
        <v>11</v>
      </c>
      <c r="D24" s="7">
        <v>700</v>
      </c>
      <c r="E24" s="3">
        <v>729040.08</v>
      </c>
      <c r="F24" s="7">
        <v>1264</v>
      </c>
      <c r="G24" s="7">
        <v>1264</v>
      </c>
      <c r="H24" s="3">
        <v>713643.81</v>
      </c>
      <c r="I24" s="3">
        <v>515296.43835616432</v>
      </c>
      <c r="J24" s="3">
        <v>5846901.4415999996</v>
      </c>
      <c r="K24" s="3">
        <v>0</v>
      </c>
      <c r="L24" s="3">
        <v>459853.15068493155</v>
      </c>
      <c r="M24" s="3">
        <v>477164.84099671221</v>
      </c>
      <c r="N24" s="3">
        <v>5992.1973058715766</v>
      </c>
      <c r="O24" s="3">
        <v>-636219.78799561644</v>
      </c>
      <c r="P24" s="3">
        <v>0</v>
      </c>
      <c r="Q24" s="2">
        <f t="shared" si="12"/>
        <v>6668988.2809480615</v>
      </c>
      <c r="R24" s="3">
        <v>32490.522545071879</v>
      </c>
      <c r="S24" s="3">
        <v>1.0373254586011171</v>
      </c>
      <c r="T24" s="3">
        <v>0</v>
      </c>
      <c r="U24" s="2">
        <f t="shared" si="13"/>
        <v>32491.55987053048</v>
      </c>
      <c r="V24" s="2">
        <v>0</v>
      </c>
      <c r="W24" s="2">
        <f t="shared" si="14"/>
        <v>6701479.8408185923</v>
      </c>
    </row>
    <row r="25" spans="1:23" x14ac:dyDescent="0.45">
      <c r="A25" s="18"/>
      <c r="B25" s="1" t="s">
        <v>22</v>
      </c>
      <c r="C25" s="13">
        <f t="shared" si="11"/>
        <v>11</v>
      </c>
      <c r="D25" s="7">
        <v>300</v>
      </c>
      <c r="E25" s="3">
        <v>134364.78099999999</v>
      </c>
      <c r="F25" s="7">
        <v>274</v>
      </c>
      <c r="G25" s="7">
        <v>274</v>
      </c>
      <c r="H25" s="3">
        <v>133021.13319000002</v>
      </c>
      <c r="I25" s="3">
        <v>111701.91780821916</v>
      </c>
      <c r="J25" s="3">
        <v>1077605.5436199999</v>
      </c>
      <c r="K25" s="3">
        <v>0</v>
      </c>
      <c r="L25" s="3">
        <v>0</v>
      </c>
      <c r="M25" s="3">
        <v>89198.059607116418</v>
      </c>
      <c r="N25" s="3">
        <v>985.31514119054793</v>
      </c>
      <c r="O25" s="3">
        <v>-118930.74614282191</v>
      </c>
      <c r="P25" s="3">
        <v>0</v>
      </c>
      <c r="Q25" s="2">
        <f t="shared" si="12"/>
        <v>1160560.0900337042</v>
      </c>
      <c r="R25" s="3">
        <v>5344.5151710624541</v>
      </c>
      <c r="S25" s="3">
        <v>1.67</v>
      </c>
      <c r="T25" s="3">
        <v>0</v>
      </c>
      <c r="U25" s="2">
        <f t="shared" si="13"/>
        <v>5346.1851710624542</v>
      </c>
      <c r="V25" s="2">
        <v>0</v>
      </c>
      <c r="W25" s="2">
        <f t="shared" si="14"/>
        <v>1165906.2752047665</v>
      </c>
    </row>
    <row r="26" spans="1:23" x14ac:dyDescent="0.45">
      <c r="A26" s="18"/>
      <c r="B26" s="1" t="s">
        <v>23</v>
      </c>
      <c r="C26" s="13">
        <f t="shared" si="11"/>
        <v>11</v>
      </c>
      <c r="D26" s="7">
        <v>30</v>
      </c>
      <c r="E26" s="3">
        <v>22320</v>
      </c>
      <c r="F26" s="7">
        <v>24</v>
      </c>
      <c r="G26" s="7">
        <v>24</v>
      </c>
      <c r="H26" s="3">
        <v>22096.799999999999</v>
      </c>
      <c r="I26" s="3">
        <v>9784.1095890410943</v>
      </c>
      <c r="J26" s="3">
        <v>179006.4</v>
      </c>
      <c r="K26" s="3">
        <v>0</v>
      </c>
      <c r="L26" s="3">
        <v>0</v>
      </c>
      <c r="M26" s="3">
        <v>0</v>
      </c>
      <c r="N26" s="3">
        <v>0</v>
      </c>
      <c r="O26" s="3">
        <v>-18879.05095890411</v>
      </c>
      <c r="P26" s="3">
        <v>0</v>
      </c>
      <c r="Q26" s="2">
        <f t="shared" si="12"/>
        <v>169911.45863013697</v>
      </c>
      <c r="R26" s="3">
        <v>0</v>
      </c>
      <c r="S26" s="3">
        <v>0</v>
      </c>
      <c r="T26" s="3">
        <v>0</v>
      </c>
      <c r="U26" s="2">
        <f t="shared" si="13"/>
        <v>0</v>
      </c>
      <c r="V26" s="2">
        <v>0</v>
      </c>
      <c r="W26" s="2">
        <f t="shared" si="14"/>
        <v>169911.45863013697</v>
      </c>
    </row>
    <row r="27" spans="1:23" x14ac:dyDescent="0.45">
      <c r="A27" s="18"/>
      <c r="B27" s="1"/>
      <c r="C27" s="1"/>
      <c r="D27" s="1"/>
      <c r="E27" s="2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45">
      <c r="A28" s="17">
        <v>45505</v>
      </c>
      <c r="B28" s="1" t="s">
        <v>19</v>
      </c>
      <c r="C28" s="13">
        <f>+C22</f>
        <v>11</v>
      </c>
      <c r="D28" s="1">
        <v>3600</v>
      </c>
      <c r="E28" s="2">
        <v>1694700</v>
      </c>
      <c r="F28" s="1">
        <v>2864</v>
      </c>
      <c r="G28" s="1">
        <v>2864</v>
      </c>
      <c r="H28" s="2">
        <v>1690700</v>
      </c>
      <c r="I28" s="2">
        <v>1167570.4109589041</v>
      </c>
      <c r="J28" s="2">
        <v>13591494</v>
      </c>
      <c r="K28" s="2">
        <v>0</v>
      </c>
      <c r="L28" s="2">
        <v>0</v>
      </c>
      <c r="M28" s="2">
        <v>1106929.8308219179</v>
      </c>
      <c r="N28" s="2">
        <v>14560.351364926422</v>
      </c>
      <c r="O28" s="2">
        <v>-1475906.4410958905</v>
      </c>
      <c r="P28" s="2">
        <v>0</v>
      </c>
      <c r="Q28" s="2">
        <f>SUM(I28:P28)</f>
        <v>14404648.152049858</v>
      </c>
      <c r="R28" s="2">
        <v>85011.882841947154</v>
      </c>
      <c r="S28" s="2">
        <v>-183057.08858498</v>
      </c>
      <c r="T28" s="2">
        <v>0</v>
      </c>
      <c r="U28" s="2">
        <f>SUM(R28:T28)</f>
        <v>-98045.205743032842</v>
      </c>
      <c r="V28" s="2">
        <v>0</v>
      </c>
      <c r="W28" s="2">
        <f>+Q28+U28-V28</f>
        <v>14306602.946306825</v>
      </c>
    </row>
    <row r="29" spans="1:23" x14ac:dyDescent="0.45">
      <c r="A29" s="18"/>
      <c r="B29" s="1" t="s">
        <v>20</v>
      </c>
      <c r="C29" s="13">
        <f t="shared" ref="C29:C32" si="15">+C23</f>
        <v>11</v>
      </c>
      <c r="D29" s="1">
        <v>2000</v>
      </c>
      <c r="E29" s="2">
        <v>600600</v>
      </c>
      <c r="F29" s="1">
        <v>1252</v>
      </c>
      <c r="G29" s="1">
        <v>1500</v>
      </c>
      <c r="H29" s="2">
        <v>586100</v>
      </c>
      <c r="I29" s="2">
        <v>611506.84931506845</v>
      </c>
      <c r="J29" s="2">
        <v>4816812</v>
      </c>
      <c r="K29" s="2">
        <v>0</v>
      </c>
      <c r="L29" s="2">
        <v>0</v>
      </c>
      <c r="M29" s="2">
        <v>407123.91369863012</v>
      </c>
      <c r="N29" s="2">
        <v>12448.49594942984</v>
      </c>
      <c r="O29" s="2">
        <v>-542831.88493150694</v>
      </c>
      <c r="P29" s="2">
        <v>0</v>
      </c>
      <c r="Q29" s="2">
        <f t="shared" ref="Q29:Q32" si="16">SUM(I29:P29)</f>
        <v>5305059.374031622</v>
      </c>
      <c r="R29" s="2">
        <v>72664.571031714193</v>
      </c>
      <c r="S29" s="2">
        <v>-156270.50789755397</v>
      </c>
      <c r="T29" s="2">
        <v>0</v>
      </c>
      <c r="U29" s="2">
        <f t="shared" ref="U29:U32" si="17">SUM(R29:T29)</f>
        <v>-83605.936865839773</v>
      </c>
      <c r="V29" s="2">
        <v>0</v>
      </c>
      <c r="W29" s="2">
        <f t="shared" ref="W29:W32" si="18">+Q29+U29-V29</f>
        <v>5221453.4371657819</v>
      </c>
    </row>
    <row r="30" spans="1:23" x14ac:dyDescent="0.45">
      <c r="A30" s="18"/>
      <c r="B30" s="1" t="s">
        <v>21</v>
      </c>
      <c r="C30" s="13">
        <f t="shared" si="15"/>
        <v>11</v>
      </c>
      <c r="D30" s="1">
        <v>2100</v>
      </c>
      <c r="E30" s="2">
        <v>809000</v>
      </c>
      <c r="F30" s="1">
        <v>1568</v>
      </c>
      <c r="G30" s="1">
        <v>1575</v>
      </c>
      <c r="H30" s="2">
        <v>796600</v>
      </c>
      <c r="I30" s="2">
        <v>642082.19178082189</v>
      </c>
      <c r="J30" s="2">
        <v>6488180</v>
      </c>
      <c r="K30" s="2">
        <v>0</v>
      </c>
      <c r="L30" s="2">
        <v>0</v>
      </c>
      <c r="M30" s="2">
        <v>534769.6643835617</v>
      </c>
      <c r="N30" s="2">
        <v>6662.9971209676487</v>
      </c>
      <c r="O30" s="2">
        <v>-713026.21917808231</v>
      </c>
      <c r="P30" s="2">
        <v>0</v>
      </c>
      <c r="Q30" s="2">
        <f t="shared" si="16"/>
        <v>6958668.6341072693</v>
      </c>
      <c r="R30" s="2">
        <v>38902.437630266257</v>
      </c>
      <c r="S30" s="2">
        <v>-83720.169409284368</v>
      </c>
      <c r="T30" s="2">
        <v>0</v>
      </c>
      <c r="U30" s="2">
        <f t="shared" si="17"/>
        <v>-44817.731779018111</v>
      </c>
      <c r="V30" s="2">
        <v>0</v>
      </c>
      <c r="W30" s="2">
        <f t="shared" si="18"/>
        <v>6913850.9023282509</v>
      </c>
    </row>
    <row r="31" spans="1:23" x14ac:dyDescent="0.45">
      <c r="A31" s="18"/>
      <c r="B31" s="1" t="s">
        <v>22</v>
      </c>
      <c r="C31" s="13">
        <f t="shared" si="15"/>
        <v>11</v>
      </c>
      <c r="D31" s="1">
        <v>360</v>
      </c>
      <c r="E31" s="2">
        <v>98280</v>
      </c>
      <c r="F31" s="1">
        <v>238</v>
      </c>
      <c r="G31" s="1">
        <v>270</v>
      </c>
      <c r="H31" s="2">
        <v>97297.2</v>
      </c>
      <c r="I31" s="2">
        <v>110071.23287671231</v>
      </c>
      <c r="J31" s="2">
        <v>788205.6</v>
      </c>
      <c r="K31" s="2">
        <v>0</v>
      </c>
      <c r="L31" s="2">
        <v>0</v>
      </c>
      <c r="M31" s="2">
        <v>67370.762465753418</v>
      </c>
      <c r="N31" s="2">
        <v>1159.5764448925136</v>
      </c>
      <c r="O31" s="2">
        <v>-89827.683287671243</v>
      </c>
      <c r="P31" s="2">
        <v>0</v>
      </c>
      <c r="Q31" s="2">
        <f t="shared" si="16"/>
        <v>876979.48849968705</v>
      </c>
      <c r="R31" s="2">
        <v>6769.9436103932594</v>
      </c>
      <c r="S31" s="2">
        <v>-14571.730866736034</v>
      </c>
      <c r="T31" s="2">
        <v>0</v>
      </c>
      <c r="U31" s="2">
        <f t="shared" si="17"/>
        <v>-7801.7872563427745</v>
      </c>
      <c r="V31" s="2">
        <v>0</v>
      </c>
      <c r="W31" s="2">
        <f t="shared" si="18"/>
        <v>869177.70124334423</v>
      </c>
    </row>
    <row r="32" spans="1:23" x14ac:dyDescent="0.45">
      <c r="A32" s="18"/>
      <c r="B32" s="1" t="s">
        <v>23</v>
      </c>
      <c r="C32" s="13">
        <f t="shared" si="15"/>
        <v>11</v>
      </c>
      <c r="D32" s="1">
        <v>30</v>
      </c>
      <c r="E32" s="2">
        <v>22320</v>
      </c>
      <c r="F32" s="1">
        <v>24</v>
      </c>
      <c r="G32" s="1">
        <v>24</v>
      </c>
      <c r="H32" s="2">
        <v>22096.799999999999</v>
      </c>
      <c r="I32" s="2">
        <v>9784.1095890410943</v>
      </c>
      <c r="J32" s="2">
        <v>179006.4</v>
      </c>
      <c r="K32" s="2">
        <v>0</v>
      </c>
      <c r="L32" s="2">
        <v>0</v>
      </c>
      <c r="M32" s="2">
        <v>0</v>
      </c>
      <c r="N32" s="2">
        <v>0</v>
      </c>
      <c r="O32" s="2">
        <v>-18879.05095890411</v>
      </c>
      <c r="P32" s="2">
        <v>0</v>
      </c>
      <c r="Q32" s="2">
        <f t="shared" si="16"/>
        <v>169911.45863013697</v>
      </c>
      <c r="R32" s="2">
        <v>0</v>
      </c>
      <c r="S32" s="2">
        <v>0</v>
      </c>
      <c r="T32" s="2">
        <v>0</v>
      </c>
      <c r="U32" s="2">
        <f t="shared" si="17"/>
        <v>0</v>
      </c>
      <c r="V32" s="2">
        <v>0</v>
      </c>
      <c r="W32" s="2">
        <f t="shared" si="18"/>
        <v>169911.45863013697</v>
      </c>
    </row>
    <row r="33" spans="1:23" x14ac:dyDescent="0.45">
      <c r="A33" s="18"/>
      <c r="B33" s="1"/>
      <c r="C33" s="1"/>
      <c r="D33" s="1"/>
      <c r="E33" s="2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45">
      <c r="A34" s="17">
        <v>45536</v>
      </c>
      <c r="B34" s="1" t="s">
        <v>19</v>
      </c>
      <c r="C34" s="13">
        <f>+C28</f>
        <v>11</v>
      </c>
      <c r="D34" s="1">
        <v>3600</v>
      </c>
      <c r="E34" s="2">
        <v>1754200</v>
      </c>
      <c r="F34" s="1">
        <v>3556</v>
      </c>
      <c r="G34" s="1">
        <v>3556</v>
      </c>
      <c r="H34" s="2">
        <v>1752100</v>
      </c>
      <c r="I34" s="2">
        <v>1402915.0684931506</v>
      </c>
      <c r="J34" s="2">
        <v>14068684</v>
      </c>
      <c r="K34" s="2">
        <v>0</v>
      </c>
      <c r="L34" s="2">
        <v>0</v>
      </c>
      <c r="M34" s="2">
        <v>1160369.9301369863</v>
      </c>
      <c r="N34" s="2">
        <v>14207.030712099953</v>
      </c>
      <c r="O34" s="2">
        <v>-1547159.9068493152</v>
      </c>
      <c r="P34" s="2">
        <v>0</v>
      </c>
      <c r="Q34" s="2">
        <f>SUM(I34:P34)</f>
        <v>15099016.122492921</v>
      </c>
      <c r="R34" s="2">
        <v>82959.281203663384</v>
      </c>
      <c r="S34" s="2">
        <v>-178832.05367290415</v>
      </c>
      <c r="T34" s="2">
        <v>0</v>
      </c>
      <c r="U34" s="2">
        <f>SUM(R34:T34)</f>
        <v>-95872.772469240765</v>
      </c>
      <c r="V34" s="2">
        <v>0</v>
      </c>
      <c r="W34" s="2">
        <f>+Q34+U34-V34</f>
        <v>15003143.350023679</v>
      </c>
    </row>
    <row r="35" spans="1:23" x14ac:dyDescent="0.45">
      <c r="A35" s="18"/>
      <c r="B35" s="1" t="s">
        <v>20</v>
      </c>
      <c r="C35" s="13">
        <f t="shared" ref="C35:C38" si="19">+C29</f>
        <v>11</v>
      </c>
      <c r="D35" s="1">
        <v>2000</v>
      </c>
      <c r="E35" s="2">
        <v>586200</v>
      </c>
      <c r="F35" s="1">
        <v>1076</v>
      </c>
      <c r="G35" s="1">
        <v>1500</v>
      </c>
      <c r="H35" s="2">
        <v>577000</v>
      </c>
      <c r="I35" s="2">
        <v>591780.82191780815</v>
      </c>
      <c r="J35" s="2">
        <v>4701324</v>
      </c>
      <c r="K35" s="2">
        <v>0</v>
      </c>
      <c r="L35" s="2">
        <v>0</v>
      </c>
      <c r="M35" s="2">
        <v>396982.86164383555</v>
      </c>
      <c r="N35" s="2">
        <v>5136.3403701846382</v>
      </c>
      <c r="O35" s="2">
        <v>-529310.48219178081</v>
      </c>
      <c r="P35" s="2">
        <v>0</v>
      </c>
      <c r="Q35" s="2">
        <f t="shared" ref="Q35:Q38" si="20">SUM(I35:P35)</f>
        <v>5165913.5417400477</v>
      </c>
      <c r="R35" s="2">
        <v>30034.601719115395</v>
      </c>
      <c r="S35" s="2">
        <v>-65268.562834218144</v>
      </c>
      <c r="T35" s="2">
        <v>0</v>
      </c>
      <c r="U35" s="2">
        <f t="shared" ref="U35:U38" si="21">SUM(R35:T35)</f>
        <v>-35233.961115102749</v>
      </c>
      <c r="V35" s="2">
        <v>0</v>
      </c>
      <c r="W35" s="2">
        <f t="shared" ref="W35:W38" si="22">+Q35+U35-V35</f>
        <v>5130679.5806249455</v>
      </c>
    </row>
    <row r="36" spans="1:23" x14ac:dyDescent="0.45">
      <c r="A36" s="18"/>
      <c r="B36" s="1" t="s">
        <v>21</v>
      </c>
      <c r="C36" s="13">
        <f t="shared" si="19"/>
        <v>11</v>
      </c>
      <c r="D36" s="1">
        <v>2100</v>
      </c>
      <c r="E36" s="2">
        <v>845300</v>
      </c>
      <c r="F36" s="1">
        <v>1644</v>
      </c>
      <c r="G36" s="1">
        <v>1644</v>
      </c>
      <c r="H36" s="2">
        <v>834600</v>
      </c>
      <c r="I36" s="2">
        <v>648591.78082191769</v>
      </c>
      <c r="J36" s="2">
        <v>6779306</v>
      </c>
      <c r="K36" s="2">
        <v>0</v>
      </c>
      <c r="L36" s="2">
        <v>0</v>
      </c>
      <c r="M36" s="2">
        <v>557092.33356164384</v>
      </c>
      <c r="N36" s="2">
        <v>6868.2854675770168</v>
      </c>
      <c r="O36" s="2">
        <v>-742789.77808219183</v>
      </c>
      <c r="P36" s="2">
        <v>0</v>
      </c>
      <c r="Q36" s="2">
        <f t="shared" si="20"/>
        <v>7249068.6217689468</v>
      </c>
      <c r="R36" s="2">
        <v>40103.866044011913</v>
      </c>
      <c r="S36" s="2">
        <v>-86449.097681977786</v>
      </c>
      <c r="T36" s="2">
        <v>0</v>
      </c>
      <c r="U36" s="2">
        <f t="shared" si="21"/>
        <v>-46345.231637965873</v>
      </c>
      <c r="V36" s="2">
        <v>0</v>
      </c>
      <c r="W36" s="2">
        <f t="shared" si="22"/>
        <v>7202723.3901309809</v>
      </c>
    </row>
    <row r="37" spans="1:23" x14ac:dyDescent="0.45">
      <c r="A37" s="18"/>
      <c r="B37" s="1" t="s">
        <v>22</v>
      </c>
      <c r="C37" s="13">
        <f t="shared" si="19"/>
        <v>11</v>
      </c>
      <c r="D37" s="1">
        <v>360</v>
      </c>
      <c r="E37" s="2">
        <v>94100</v>
      </c>
      <c r="F37" s="1">
        <v>236</v>
      </c>
      <c r="G37" s="1">
        <v>270</v>
      </c>
      <c r="H37" s="2">
        <v>93774.675885911842</v>
      </c>
      <c r="I37" s="2">
        <v>106520.54794520547</v>
      </c>
      <c r="J37" s="2">
        <v>754682</v>
      </c>
      <c r="K37" s="2">
        <v>0</v>
      </c>
      <c r="L37" s="2">
        <v>0</v>
      </c>
      <c r="M37" s="2">
        <v>64590.191095890405</v>
      </c>
      <c r="N37" s="2">
        <v>861.24818118805842</v>
      </c>
      <c r="O37" s="2">
        <v>-86120.254794520559</v>
      </c>
      <c r="P37" s="2">
        <v>0</v>
      </c>
      <c r="Q37" s="2">
        <f t="shared" si="20"/>
        <v>840533.73242776329</v>
      </c>
      <c r="R37" s="2">
        <v>5030.7119194901306</v>
      </c>
      <c r="S37" s="2">
        <v>-10864.298808341147</v>
      </c>
      <c r="T37" s="2">
        <v>0</v>
      </c>
      <c r="U37" s="2">
        <f t="shared" si="21"/>
        <v>-5833.5868888510167</v>
      </c>
      <c r="V37" s="2">
        <v>0</v>
      </c>
      <c r="W37" s="2">
        <f t="shared" si="22"/>
        <v>834700.14553891227</v>
      </c>
    </row>
    <row r="38" spans="1:23" x14ac:dyDescent="0.45">
      <c r="A38" s="18"/>
      <c r="B38" s="1" t="s">
        <v>23</v>
      </c>
      <c r="C38" s="13">
        <f t="shared" si="19"/>
        <v>11</v>
      </c>
      <c r="D38" s="1">
        <v>30</v>
      </c>
      <c r="E38" s="2">
        <v>21600</v>
      </c>
      <c r="F38" s="1">
        <v>24</v>
      </c>
      <c r="G38" s="1">
        <v>24</v>
      </c>
      <c r="H38" s="2">
        <v>21525.324114088158</v>
      </c>
      <c r="I38" s="2">
        <v>9468.4931506849298</v>
      </c>
      <c r="J38" s="2">
        <v>173232</v>
      </c>
      <c r="K38" s="2">
        <v>0</v>
      </c>
      <c r="L38" s="2">
        <v>0</v>
      </c>
      <c r="M38" s="2">
        <v>0</v>
      </c>
      <c r="N38" s="2">
        <v>0</v>
      </c>
      <c r="O38" s="2">
        <v>-18270.049315068492</v>
      </c>
      <c r="P38" s="2">
        <v>0</v>
      </c>
      <c r="Q38" s="2">
        <f t="shared" si="20"/>
        <v>164430.44383561643</v>
      </c>
      <c r="R38" s="2">
        <v>0</v>
      </c>
      <c r="S38" s="2">
        <v>0</v>
      </c>
      <c r="T38" s="2">
        <v>0</v>
      </c>
      <c r="U38" s="2">
        <f t="shared" si="21"/>
        <v>0</v>
      </c>
      <c r="V38" s="2">
        <v>0</v>
      </c>
      <c r="W38" s="2">
        <f t="shared" si="22"/>
        <v>164430.44383561643</v>
      </c>
    </row>
    <row r="39" spans="1:23" x14ac:dyDescent="0.45">
      <c r="A39" s="18"/>
      <c r="B39" s="1"/>
      <c r="C39" s="1"/>
      <c r="D39" s="1"/>
      <c r="E39" s="2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45">
      <c r="A40" s="17">
        <v>45566</v>
      </c>
      <c r="B40" s="1" t="s">
        <v>19</v>
      </c>
      <c r="C40" s="13">
        <f>+C34</f>
        <v>11</v>
      </c>
      <c r="D40" s="1">
        <v>3600</v>
      </c>
      <c r="E40" s="2">
        <v>1854700</v>
      </c>
      <c r="F40" s="1">
        <v>3340</v>
      </c>
      <c r="G40" s="1">
        <v>3340</v>
      </c>
      <c r="H40" s="2">
        <v>1849900</v>
      </c>
      <c r="I40" s="2">
        <v>1361621.9178082191</v>
      </c>
      <c r="J40" s="2">
        <v>14874694</v>
      </c>
      <c r="K40" s="2">
        <v>0</v>
      </c>
      <c r="L40" s="2">
        <v>0</v>
      </c>
      <c r="M40" s="2">
        <v>1217723.6938356163</v>
      </c>
      <c r="N40" s="2">
        <v>14905.977038107918</v>
      </c>
      <c r="O40" s="2">
        <v>-1623631.591780822</v>
      </c>
      <c r="P40" s="2">
        <v>0</v>
      </c>
      <c r="Q40" s="2">
        <f>SUM(I40:P40)</f>
        <v>15845313.996901121</v>
      </c>
      <c r="R40" s="2">
        <v>93251.150430125112</v>
      </c>
      <c r="S40" s="2">
        <v>-187539.64997632056</v>
      </c>
      <c r="T40" s="2">
        <v>0</v>
      </c>
      <c r="U40" s="2">
        <f>SUM(R40:T40)</f>
        <v>-94288.499546195453</v>
      </c>
      <c r="V40" s="2">
        <v>0</v>
      </c>
      <c r="W40" s="2">
        <f>+Q40+U40-V40</f>
        <v>15751025.497354925</v>
      </c>
    </row>
    <row r="41" spans="1:23" x14ac:dyDescent="0.45">
      <c r="A41" s="18"/>
      <c r="B41" s="1" t="s">
        <v>20</v>
      </c>
      <c r="C41" s="13">
        <f t="shared" ref="C41:C44" si="23">+C35</f>
        <v>11</v>
      </c>
      <c r="D41" s="1">
        <v>2000</v>
      </c>
      <c r="E41" s="2">
        <v>612800</v>
      </c>
      <c r="F41" s="1">
        <v>1424</v>
      </c>
      <c r="G41" s="1">
        <v>1500</v>
      </c>
      <c r="H41" s="2">
        <v>585900</v>
      </c>
      <c r="I41" s="2">
        <v>611506.84931506845</v>
      </c>
      <c r="J41" s="2">
        <v>4914656</v>
      </c>
      <c r="K41" s="2">
        <v>0</v>
      </c>
      <c r="L41" s="2">
        <v>0</v>
      </c>
      <c r="M41" s="2">
        <v>414462.21369863016</v>
      </c>
      <c r="N41" s="2">
        <v>5095.5086385356453</v>
      </c>
      <c r="O41" s="2">
        <v>-552616.28493150685</v>
      </c>
      <c r="P41" s="2">
        <v>0</v>
      </c>
      <c r="Q41" s="2">
        <f t="shared" ref="Q41:Q44" si="24">SUM(I41:P41)</f>
        <v>5393104.2867207276</v>
      </c>
      <c r="R41" s="2">
        <v>31879.031118161445</v>
      </c>
      <c r="S41" s="2">
        <v>-64133.419375054538</v>
      </c>
      <c r="T41" s="2">
        <v>0</v>
      </c>
      <c r="U41" s="2">
        <f t="shared" ref="U41:U44" si="25">SUM(R41:T41)</f>
        <v>-32254.388256893093</v>
      </c>
      <c r="V41" s="2">
        <v>0</v>
      </c>
      <c r="W41" s="2">
        <f t="shared" ref="W41:W44" si="26">+Q41+U41-V41</f>
        <v>5360849.8984638341</v>
      </c>
    </row>
    <row r="42" spans="1:23" x14ac:dyDescent="0.45">
      <c r="A42" s="18"/>
      <c r="B42" s="1" t="s">
        <v>21</v>
      </c>
      <c r="C42" s="13">
        <f t="shared" si="23"/>
        <v>11</v>
      </c>
      <c r="D42" s="1">
        <v>2100</v>
      </c>
      <c r="E42" s="2">
        <v>973800</v>
      </c>
      <c r="F42" s="1">
        <v>1644</v>
      </c>
      <c r="G42" s="1">
        <v>1644</v>
      </c>
      <c r="H42" s="2">
        <v>902500</v>
      </c>
      <c r="I42" s="2">
        <v>670211.50684931502</v>
      </c>
      <c r="J42" s="2">
        <v>7809876</v>
      </c>
      <c r="K42" s="2">
        <v>0</v>
      </c>
      <c r="L42" s="2">
        <v>0</v>
      </c>
      <c r="M42" s="2">
        <v>636006.56301369856</v>
      </c>
      <c r="N42" s="2">
        <v>7155.7512386193921</v>
      </c>
      <c r="O42" s="2">
        <v>-848008.75068493153</v>
      </c>
      <c r="P42" s="2">
        <v>0</v>
      </c>
      <c r="Q42" s="2">
        <f t="shared" si="24"/>
        <v>8275241.070416702</v>
      </c>
      <c r="R42" s="2">
        <v>44766.372025543562</v>
      </c>
      <c r="S42" s="2">
        <v>-90076.609869019128</v>
      </c>
      <c r="T42" s="2">
        <v>0</v>
      </c>
      <c r="U42" s="2">
        <f t="shared" si="25"/>
        <v>-45310.237843475566</v>
      </c>
      <c r="V42" s="2">
        <v>0</v>
      </c>
      <c r="W42" s="2">
        <f t="shared" si="26"/>
        <v>8229930.8325732267</v>
      </c>
    </row>
    <row r="43" spans="1:23" x14ac:dyDescent="0.45">
      <c r="A43" s="18"/>
      <c r="B43" s="1" t="s">
        <v>22</v>
      </c>
      <c r="C43" s="13">
        <f t="shared" si="23"/>
        <v>11</v>
      </c>
      <c r="D43" s="1">
        <v>360</v>
      </c>
      <c r="E43" s="2">
        <v>85280</v>
      </c>
      <c r="F43" s="1">
        <v>232</v>
      </c>
      <c r="G43" s="1">
        <v>270</v>
      </c>
      <c r="H43" s="2">
        <v>84962.973977695161</v>
      </c>
      <c r="I43" s="2">
        <v>110071.23287671231</v>
      </c>
      <c r="J43" s="2">
        <v>683945.6</v>
      </c>
      <c r="K43" s="2">
        <v>0</v>
      </c>
      <c r="L43" s="2">
        <v>0</v>
      </c>
      <c r="M43" s="2">
        <v>59551.262465753418</v>
      </c>
      <c r="N43" s="2">
        <v>828.80818543823409</v>
      </c>
      <c r="O43" s="2">
        <v>-79401.683287671243</v>
      </c>
      <c r="P43" s="2">
        <v>0</v>
      </c>
      <c r="Q43" s="2">
        <f t="shared" si="24"/>
        <v>774995.22024023277</v>
      </c>
      <c r="R43" s="2">
        <v>5185.4339601213878</v>
      </c>
      <c r="S43" s="2">
        <v>-10433.854461087729</v>
      </c>
      <c r="T43" s="2">
        <v>0</v>
      </c>
      <c r="U43" s="2">
        <f t="shared" si="25"/>
        <v>-5248.420500966341</v>
      </c>
      <c r="V43" s="2">
        <v>0</v>
      </c>
      <c r="W43" s="2">
        <f t="shared" si="26"/>
        <v>769746.7997392664</v>
      </c>
    </row>
    <row r="44" spans="1:23" x14ac:dyDescent="0.45">
      <c r="A44" s="18"/>
      <c r="B44" s="1" t="s">
        <v>23</v>
      </c>
      <c r="C44" s="13">
        <f t="shared" si="23"/>
        <v>11</v>
      </c>
      <c r="D44" s="1">
        <v>30</v>
      </c>
      <c r="E44" s="2">
        <v>22320</v>
      </c>
      <c r="F44" s="1">
        <v>24</v>
      </c>
      <c r="G44" s="1">
        <v>24</v>
      </c>
      <c r="H44" s="2">
        <v>22237.026022304832</v>
      </c>
      <c r="I44" s="2">
        <v>9784.1095890410943</v>
      </c>
      <c r="J44" s="2">
        <v>179006.4</v>
      </c>
      <c r="K44" s="2">
        <v>0</v>
      </c>
      <c r="L44" s="2">
        <v>0</v>
      </c>
      <c r="M44" s="2">
        <v>0</v>
      </c>
      <c r="N44" s="2">
        <v>0</v>
      </c>
      <c r="O44" s="2">
        <v>-18879.05095890411</v>
      </c>
      <c r="P44" s="2">
        <v>0</v>
      </c>
      <c r="Q44" s="2">
        <f t="shared" si="24"/>
        <v>169911.45863013697</v>
      </c>
      <c r="R44" s="2">
        <v>0</v>
      </c>
      <c r="S44" s="2">
        <v>0</v>
      </c>
      <c r="T44" s="2">
        <v>0</v>
      </c>
      <c r="U44" s="2">
        <f t="shared" si="25"/>
        <v>0</v>
      </c>
      <c r="V44" s="2">
        <v>0</v>
      </c>
      <c r="W44" s="2">
        <f t="shared" si="26"/>
        <v>169911.45863013697</v>
      </c>
    </row>
    <row r="45" spans="1:23" x14ac:dyDescent="0.45">
      <c r="A45" s="18"/>
      <c r="B45" s="1"/>
      <c r="C45" s="1"/>
      <c r="D45" s="1"/>
      <c r="E45" s="2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45">
      <c r="A46" s="17">
        <v>45597</v>
      </c>
      <c r="B46" s="1" t="s">
        <v>19</v>
      </c>
      <c r="C46" s="13">
        <f>+C40</f>
        <v>11</v>
      </c>
      <c r="D46" s="1">
        <v>3600</v>
      </c>
      <c r="E46" s="2">
        <v>1860700</v>
      </c>
      <c r="F46" s="1">
        <v>3104</v>
      </c>
      <c r="G46" s="1">
        <v>3104</v>
      </c>
      <c r="H46" s="2">
        <v>1854100</v>
      </c>
      <c r="I46" s="2">
        <v>918443.8356164383</v>
      </c>
      <c r="J46" s="2">
        <v>13024900</v>
      </c>
      <c r="K46" s="2">
        <v>922362.70000000019</v>
      </c>
      <c r="L46" s="2">
        <v>0</v>
      </c>
      <c r="M46" s="2">
        <v>1045750.7876712328</v>
      </c>
      <c r="N46" s="2">
        <v>15642.868369886693</v>
      </c>
      <c r="O46" s="2">
        <v>-1394334.3835616438</v>
      </c>
      <c r="P46" s="2">
        <v>0</v>
      </c>
      <c r="Q46" s="2">
        <f>SUM(I46:P46)</f>
        <v>14532765.808095913</v>
      </c>
      <c r="R46" s="2">
        <v>114823.67854411522</v>
      </c>
      <c r="S46" s="2">
        <v>0</v>
      </c>
      <c r="T46" s="2">
        <v>0</v>
      </c>
      <c r="U46" s="2">
        <f>SUM(R46:T46)</f>
        <v>114823.67854411522</v>
      </c>
      <c r="V46" s="2">
        <v>0</v>
      </c>
      <c r="W46" s="2">
        <f>+Q46+U46-V46</f>
        <v>14647589.486640029</v>
      </c>
    </row>
    <row r="47" spans="1:23" x14ac:dyDescent="0.45">
      <c r="A47" s="18"/>
      <c r="B47" s="1" t="s">
        <v>20</v>
      </c>
      <c r="C47" s="13">
        <f t="shared" ref="C47:C50" si="27">+C41</f>
        <v>11</v>
      </c>
      <c r="D47" s="1">
        <v>2000</v>
      </c>
      <c r="E47" s="2">
        <v>590500</v>
      </c>
      <c r="F47" s="1">
        <v>1010</v>
      </c>
      <c r="G47" s="1">
        <v>1500</v>
      </c>
      <c r="H47" s="2">
        <v>511200</v>
      </c>
      <c r="I47" s="2">
        <v>443835.61643835611</v>
      </c>
      <c r="J47" s="2">
        <v>4133500</v>
      </c>
      <c r="K47" s="2">
        <v>298164.29999999987</v>
      </c>
      <c r="L47" s="2">
        <v>0</v>
      </c>
      <c r="M47" s="2">
        <v>343300.17123287672</v>
      </c>
      <c r="N47" s="2">
        <v>5323.8753587071378</v>
      </c>
      <c r="O47" s="2">
        <v>-457733.56164383562</v>
      </c>
      <c r="P47" s="2">
        <v>0</v>
      </c>
      <c r="Q47" s="2">
        <f t="shared" ref="Q47:Q50" si="28">SUM(I47:P47)</f>
        <v>4766390.4013861045</v>
      </c>
      <c r="R47" s="2">
        <v>39079.119693868277</v>
      </c>
      <c r="S47" s="2">
        <v>0</v>
      </c>
      <c r="T47" s="2">
        <v>0</v>
      </c>
      <c r="U47" s="2">
        <f t="shared" ref="U47:U50" si="29">SUM(R47:T47)</f>
        <v>39079.119693868277</v>
      </c>
      <c r="V47" s="2">
        <v>0</v>
      </c>
      <c r="W47" s="2">
        <f t="shared" ref="W47:W50" si="30">+Q47+U47-V47</f>
        <v>4805469.5210799724</v>
      </c>
    </row>
    <row r="48" spans="1:23" x14ac:dyDescent="0.45">
      <c r="A48" s="18"/>
      <c r="B48" s="1" t="s">
        <v>21</v>
      </c>
      <c r="C48" s="13">
        <f t="shared" si="27"/>
        <v>11</v>
      </c>
      <c r="D48" s="1">
        <v>2100</v>
      </c>
      <c r="E48" s="2">
        <v>988100</v>
      </c>
      <c r="F48" s="1">
        <v>1740</v>
      </c>
      <c r="G48" s="1">
        <v>1740</v>
      </c>
      <c r="H48" s="2">
        <v>905800</v>
      </c>
      <c r="I48" s="2">
        <v>514849.31506849307</v>
      </c>
      <c r="J48" s="2">
        <v>6916700</v>
      </c>
      <c r="K48" s="2">
        <v>485696.39999999991</v>
      </c>
      <c r="L48" s="2">
        <v>0</v>
      </c>
      <c r="M48" s="2">
        <v>557366.1986301369</v>
      </c>
      <c r="N48" s="2">
        <v>8178.0087093090642</v>
      </c>
      <c r="O48" s="2">
        <v>-743154.93150684936</v>
      </c>
      <c r="P48" s="2">
        <v>0</v>
      </c>
      <c r="Q48" s="2">
        <f t="shared" si="28"/>
        <v>7739634.9909010902</v>
      </c>
      <c r="R48" s="2">
        <v>60024.539377349676</v>
      </c>
      <c r="S48" s="2">
        <v>0</v>
      </c>
      <c r="T48" s="2">
        <v>0</v>
      </c>
      <c r="U48" s="2">
        <f t="shared" si="29"/>
        <v>60024.539377349676</v>
      </c>
      <c r="V48" s="2">
        <v>0</v>
      </c>
      <c r="W48" s="2">
        <f t="shared" si="30"/>
        <v>7799659.5302784396</v>
      </c>
    </row>
    <row r="49" spans="1:23" x14ac:dyDescent="0.45">
      <c r="A49" s="18"/>
      <c r="B49" s="1" t="s">
        <v>22</v>
      </c>
      <c r="C49" s="13">
        <f t="shared" si="27"/>
        <v>11</v>
      </c>
      <c r="D49" s="1">
        <v>360</v>
      </c>
      <c r="E49" s="2">
        <v>60900</v>
      </c>
      <c r="F49" s="1">
        <v>172</v>
      </c>
      <c r="G49" s="1">
        <v>270</v>
      </c>
      <c r="H49" s="2">
        <v>60604.727272727272</v>
      </c>
      <c r="I49" s="2">
        <v>79890.410958904104</v>
      </c>
      <c r="J49" s="2">
        <v>426300</v>
      </c>
      <c r="K49" s="2">
        <v>16302.299999999981</v>
      </c>
      <c r="L49" s="2">
        <v>0</v>
      </c>
      <c r="M49" s="2">
        <v>37964.280821917804</v>
      </c>
      <c r="N49" s="2">
        <v>763.73255759370682</v>
      </c>
      <c r="O49" s="2">
        <v>-50619.04109589041</v>
      </c>
      <c r="P49" s="2">
        <v>0</v>
      </c>
      <c r="Q49" s="2">
        <f t="shared" si="28"/>
        <v>510601.68324252515</v>
      </c>
      <c r="R49" s="2">
        <v>5606.7833490470639</v>
      </c>
      <c r="S49" s="2">
        <v>0</v>
      </c>
      <c r="T49" s="2">
        <v>0</v>
      </c>
      <c r="U49" s="2">
        <f t="shared" si="29"/>
        <v>5606.7833490470639</v>
      </c>
      <c r="V49" s="2">
        <v>0</v>
      </c>
      <c r="W49" s="2">
        <f t="shared" si="30"/>
        <v>516208.46659157221</v>
      </c>
    </row>
    <row r="50" spans="1:23" x14ac:dyDescent="0.45">
      <c r="A50" s="18"/>
      <c r="B50" s="1" t="s">
        <v>23</v>
      </c>
      <c r="C50" s="13">
        <f t="shared" si="27"/>
        <v>11</v>
      </c>
      <c r="D50" s="1">
        <v>30</v>
      </c>
      <c r="E50" s="2">
        <v>21600</v>
      </c>
      <c r="F50" s="1">
        <v>24</v>
      </c>
      <c r="G50" s="1">
        <v>24</v>
      </c>
      <c r="H50" s="2">
        <v>21495.272727272728</v>
      </c>
      <c r="I50" s="2">
        <v>9468.4931506849298</v>
      </c>
      <c r="J50" s="2">
        <v>173232</v>
      </c>
      <c r="K50" s="2">
        <v>0</v>
      </c>
      <c r="L50" s="2">
        <v>0</v>
      </c>
      <c r="M50" s="2">
        <v>0</v>
      </c>
      <c r="N50" s="2">
        <v>0</v>
      </c>
      <c r="O50" s="2">
        <v>-18270.049315068492</v>
      </c>
      <c r="P50" s="2">
        <v>0</v>
      </c>
      <c r="Q50" s="2">
        <f t="shared" si="28"/>
        <v>164430.44383561643</v>
      </c>
      <c r="R50" s="2">
        <v>0</v>
      </c>
      <c r="S50" s="2">
        <v>0</v>
      </c>
      <c r="T50" s="2">
        <v>0</v>
      </c>
      <c r="U50" s="2">
        <f t="shared" si="29"/>
        <v>0</v>
      </c>
      <c r="V50" s="2">
        <v>0</v>
      </c>
      <c r="W50" s="2">
        <f t="shared" si="30"/>
        <v>164430.44383561643</v>
      </c>
    </row>
    <row r="51" spans="1:23" x14ac:dyDescent="0.45">
      <c r="A51" s="18"/>
      <c r="B51" s="1"/>
      <c r="C51" s="1"/>
      <c r="D51" s="1"/>
      <c r="E51" s="2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45">
      <c r="A52" s="17">
        <v>45627</v>
      </c>
      <c r="B52" s="1" t="s">
        <v>19</v>
      </c>
      <c r="C52" s="13">
        <f>+C46</f>
        <v>11</v>
      </c>
      <c r="D52" s="1">
        <v>3600</v>
      </c>
      <c r="E52" s="2">
        <v>1778800</v>
      </c>
      <c r="F52" s="1">
        <v>2860</v>
      </c>
      <c r="G52" s="1">
        <v>2860</v>
      </c>
      <c r="H52" s="2">
        <v>1755900</v>
      </c>
      <c r="I52" s="2">
        <v>874454.79452054785</v>
      </c>
      <c r="J52" s="2">
        <v>12451600</v>
      </c>
      <c r="K52" s="2">
        <v>-4815.3000000001339</v>
      </c>
      <c r="L52" s="2">
        <v>0</v>
      </c>
      <c r="M52" s="2">
        <v>999092.96208904113</v>
      </c>
      <c r="N52" s="2">
        <v>14517.122939726027</v>
      </c>
      <c r="O52" s="2">
        <v>-1332123.9494520549</v>
      </c>
      <c r="P52" s="2">
        <v>0</v>
      </c>
      <c r="Q52" s="2">
        <f>SUM(I52:P52)</f>
        <v>13002725.630097259</v>
      </c>
      <c r="R52" s="2">
        <v>145327.65321455884</v>
      </c>
      <c r="S52" s="2">
        <v>1131221</v>
      </c>
      <c r="T52" s="2">
        <v>-928052.7025000006</v>
      </c>
      <c r="U52" s="2">
        <f>SUM(R52:T52)</f>
        <v>348495.95071455836</v>
      </c>
      <c r="V52" s="2">
        <v>0</v>
      </c>
      <c r="W52" s="2">
        <f>+Q52+U52-V52</f>
        <v>13351221.580811817</v>
      </c>
    </row>
    <row r="53" spans="1:23" x14ac:dyDescent="0.45">
      <c r="A53" s="18"/>
      <c r="B53" s="1" t="s">
        <v>20</v>
      </c>
      <c r="C53" s="13">
        <f t="shared" ref="C53:C56" si="31">+C47</f>
        <v>11</v>
      </c>
      <c r="D53" s="1">
        <v>2000</v>
      </c>
      <c r="E53" s="2">
        <v>583000</v>
      </c>
      <c r="F53" s="1">
        <v>1212</v>
      </c>
      <c r="G53" s="1">
        <v>1500</v>
      </c>
      <c r="H53" s="2">
        <v>514200</v>
      </c>
      <c r="I53" s="2">
        <v>458630.13698630134</v>
      </c>
      <c r="J53" s="2">
        <v>4081000</v>
      </c>
      <c r="K53" s="2">
        <v>-751.80000000017753</v>
      </c>
      <c r="L53" s="2">
        <v>0</v>
      </c>
      <c r="M53" s="2">
        <v>340415.87527397258</v>
      </c>
      <c r="N53" s="2">
        <v>4761.0665260273972</v>
      </c>
      <c r="O53" s="2">
        <v>-453887.83369863016</v>
      </c>
      <c r="P53" s="2">
        <v>0</v>
      </c>
      <c r="Q53" s="2">
        <f t="shared" ref="Q53:Q56" si="32">SUM(I53:P53)</f>
        <v>4430167.4450876713</v>
      </c>
      <c r="R53" s="2">
        <v>47663.908803061327</v>
      </c>
      <c r="S53" s="2">
        <v>0</v>
      </c>
      <c r="T53" s="2">
        <v>-299595.50249999948</v>
      </c>
      <c r="U53" s="2">
        <f t="shared" ref="U53:U56" si="33">SUM(R53:T53)</f>
        <v>-251931.59369693816</v>
      </c>
      <c r="V53" s="2">
        <v>0</v>
      </c>
      <c r="W53" s="2">
        <f t="shared" ref="W53:W56" si="34">+Q53+U53-V53</f>
        <v>4178235.8513907329</v>
      </c>
    </row>
    <row r="54" spans="1:23" x14ac:dyDescent="0.45">
      <c r="A54" s="18"/>
      <c r="B54" s="1" t="s">
        <v>21</v>
      </c>
      <c r="C54" s="13">
        <f t="shared" si="31"/>
        <v>11</v>
      </c>
      <c r="D54" s="1">
        <v>2100</v>
      </c>
      <c r="E54" s="2">
        <v>1054800</v>
      </c>
      <c r="F54" s="1">
        <v>1524</v>
      </c>
      <c r="G54" s="1">
        <v>1575</v>
      </c>
      <c r="H54" s="2">
        <v>995200</v>
      </c>
      <c r="I54" s="2">
        <v>481561.64383561641</v>
      </c>
      <c r="J54" s="2">
        <v>7383600</v>
      </c>
      <c r="K54" s="2">
        <v>-5695.1999999998225</v>
      </c>
      <c r="L54" s="2">
        <v>0</v>
      </c>
      <c r="M54" s="2">
        <v>589459.98328767123</v>
      </c>
      <c r="N54" s="2">
        <v>7731.4569821917794</v>
      </c>
      <c r="O54" s="2">
        <v>-785946.64438356168</v>
      </c>
      <c r="P54" s="2">
        <v>0</v>
      </c>
      <c r="Q54" s="2">
        <f t="shared" si="32"/>
        <v>7670711.2397219175</v>
      </c>
      <c r="R54" s="2">
        <v>77396.354606226509</v>
      </c>
      <c r="S54" s="2">
        <v>0</v>
      </c>
      <c r="T54" s="2">
        <v>-489590.74500000104</v>
      </c>
      <c r="U54" s="2">
        <f t="shared" si="33"/>
        <v>-412194.39039377455</v>
      </c>
      <c r="V54" s="2">
        <v>0</v>
      </c>
      <c r="W54" s="2">
        <f t="shared" si="34"/>
        <v>7258516.8493281426</v>
      </c>
    </row>
    <row r="55" spans="1:23" x14ac:dyDescent="0.45">
      <c r="A55" s="18"/>
      <c r="B55" s="1" t="s">
        <v>22</v>
      </c>
      <c r="C55" s="13">
        <f t="shared" si="31"/>
        <v>11</v>
      </c>
      <c r="D55" s="1">
        <v>360</v>
      </c>
      <c r="E55" s="2">
        <v>54680</v>
      </c>
      <c r="F55" s="1">
        <v>160</v>
      </c>
      <c r="G55" s="1">
        <v>270</v>
      </c>
      <c r="H55" s="2">
        <v>54395.948051948057</v>
      </c>
      <c r="I55" s="2">
        <v>82553.42465753424</v>
      </c>
      <c r="J55" s="2">
        <v>382760</v>
      </c>
      <c r="K55" s="2">
        <v>-3870.3000000000402</v>
      </c>
      <c r="L55" s="2">
        <v>0</v>
      </c>
      <c r="M55" s="2">
        <v>34608.234349315069</v>
      </c>
      <c r="N55" s="2">
        <v>509.83795068493146</v>
      </c>
      <c r="O55" s="2">
        <v>-46144.312465753428</v>
      </c>
      <c r="P55" s="2">
        <v>0</v>
      </c>
      <c r="Q55" s="2">
        <f t="shared" si="32"/>
        <v>450416.88449178077</v>
      </c>
      <c r="R55" s="2">
        <v>5106.0121665095303</v>
      </c>
      <c r="S55" s="2">
        <v>0</v>
      </c>
      <c r="T55" s="2">
        <v>-20325.637500000012</v>
      </c>
      <c r="U55" s="2">
        <f t="shared" si="33"/>
        <v>-15219.625333490481</v>
      </c>
      <c r="V55" s="2">
        <v>0</v>
      </c>
      <c r="W55" s="2">
        <f t="shared" si="34"/>
        <v>435197.25915829028</v>
      </c>
    </row>
    <row r="56" spans="1:23" x14ac:dyDescent="0.45">
      <c r="A56" s="18"/>
      <c r="B56" s="1" t="s">
        <v>23</v>
      </c>
      <c r="C56" s="13">
        <f t="shared" si="31"/>
        <v>11</v>
      </c>
      <c r="D56" s="1">
        <v>30</v>
      </c>
      <c r="E56" s="2">
        <v>22320</v>
      </c>
      <c r="F56" s="1">
        <v>24</v>
      </c>
      <c r="G56" s="1">
        <v>24</v>
      </c>
      <c r="H56" s="2">
        <v>22204.051948051947</v>
      </c>
      <c r="I56" s="2">
        <v>9784.1095890410943</v>
      </c>
      <c r="J56" s="2">
        <v>179006.4</v>
      </c>
      <c r="K56" s="2">
        <v>0</v>
      </c>
      <c r="L56" s="2">
        <v>0</v>
      </c>
      <c r="M56" s="2">
        <v>0</v>
      </c>
      <c r="N56" s="2">
        <v>0</v>
      </c>
      <c r="O56" s="2">
        <v>-18879.05095890411</v>
      </c>
      <c r="P56" s="2">
        <v>0</v>
      </c>
      <c r="Q56" s="2">
        <f t="shared" si="32"/>
        <v>169911.45863013697</v>
      </c>
      <c r="R56" s="2">
        <v>0</v>
      </c>
      <c r="S56" s="2">
        <v>0</v>
      </c>
      <c r="T56" s="2">
        <v>0</v>
      </c>
      <c r="U56" s="2">
        <f t="shared" si="33"/>
        <v>0</v>
      </c>
      <c r="V56" s="2">
        <v>0</v>
      </c>
      <c r="W56" s="2">
        <f t="shared" si="34"/>
        <v>169911.45863013697</v>
      </c>
    </row>
    <row r="57" spans="1:23" x14ac:dyDescent="0.45">
      <c r="A57" s="18"/>
      <c r="B57" s="1"/>
      <c r="C57" s="1"/>
      <c r="D57" s="1"/>
      <c r="E57" s="2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45">
      <c r="A58" s="17">
        <v>45658</v>
      </c>
      <c r="B58" s="1" t="s">
        <v>19</v>
      </c>
      <c r="C58" s="13">
        <f>+C52</f>
        <v>11</v>
      </c>
      <c r="D58" s="1">
        <v>3600</v>
      </c>
      <c r="E58" s="2">
        <v>1673100</v>
      </c>
      <c r="F58" s="1">
        <v>2940</v>
      </c>
      <c r="G58" s="1">
        <v>2940</v>
      </c>
      <c r="H58" s="2">
        <v>1623400</v>
      </c>
      <c r="I58" s="2">
        <v>898915.06849315064</v>
      </c>
      <c r="J58" s="2">
        <v>11711700</v>
      </c>
      <c r="K58" s="2">
        <v>-3853.4999999997963</v>
      </c>
      <c r="L58" s="2">
        <v>0</v>
      </c>
      <c r="M58" s="2">
        <v>945507.11763698631</v>
      </c>
      <c r="N58" s="2">
        <v>13191.376804657533</v>
      </c>
      <c r="O58" s="2">
        <v>-1260676.1568493154</v>
      </c>
      <c r="P58" s="2">
        <v>0</v>
      </c>
      <c r="Q58" s="2">
        <f>SUM(I58:P58)</f>
        <v>12304783.906085478</v>
      </c>
      <c r="R58" s="2">
        <v>70431.436516189016</v>
      </c>
      <c r="S58" s="2">
        <v>0</v>
      </c>
      <c r="T58" s="2">
        <v>0</v>
      </c>
      <c r="U58" s="2">
        <f>SUM(R58:T58)</f>
        <v>70431.436516189016</v>
      </c>
      <c r="V58" s="2">
        <v>0</v>
      </c>
      <c r="W58" s="2">
        <f>+Q58+U58-V58</f>
        <v>12375215.342601668</v>
      </c>
    </row>
    <row r="59" spans="1:23" x14ac:dyDescent="0.45">
      <c r="A59" s="18"/>
      <c r="B59" s="1" t="s">
        <v>20</v>
      </c>
      <c r="C59" s="13">
        <f t="shared" ref="C59:C62" si="35">+C53</f>
        <v>11</v>
      </c>
      <c r="D59" s="1">
        <v>2000</v>
      </c>
      <c r="E59" s="2">
        <v>604400</v>
      </c>
      <c r="F59" s="1">
        <v>1076</v>
      </c>
      <c r="G59" s="1">
        <v>1500</v>
      </c>
      <c r="H59" s="2">
        <v>568400</v>
      </c>
      <c r="I59" s="2">
        <v>458630.13698630134</v>
      </c>
      <c r="J59" s="2">
        <v>4230800</v>
      </c>
      <c r="K59" s="2">
        <v>1140.3000000000684</v>
      </c>
      <c r="L59" s="2">
        <v>0</v>
      </c>
      <c r="M59" s="2">
        <v>351792.78277397255</v>
      </c>
      <c r="N59" s="2">
        <v>4125.8108760616442</v>
      </c>
      <c r="O59" s="2">
        <v>-469057.04369863012</v>
      </c>
      <c r="P59" s="2">
        <v>0</v>
      </c>
      <c r="Q59" s="2">
        <f t="shared" ref="Q59:Q62" si="36">SUM(I59:P59)</f>
        <v>4577431.9869377045</v>
      </c>
      <c r="R59" s="2">
        <v>22029.717819717007</v>
      </c>
      <c r="S59" s="2">
        <v>0</v>
      </c>
      <c r="T59" s="2">
        <v>0</v>
      </c>
      <c r="U59" s="2">
        <f t="shared" ref="U59:U62" si="37">SUM(R59:T59)</f>
        <v>22029.717819717007</v>
      </c>
      <c r="V59" s="2">
        <v>0</v>
      </c>
      <c r="W59" s="2">
        <f t="shared" ref="W59:W62" si="38">+Q59+U59-V59</f>
        <v>4599461.7047574213</v>
      </c>
    </row>
    <row r="60" spans="1:23" x14ac:dyDescent="0.45">
      <c r="A60" s="18"/>
      <c r="B60" s="1" t="s">
        <v>21</v>
      </c>
      <c r="C60" s="13">
        <f t="shared" si="35"/>
        <v>11</v>
      </c>
      <c r="D60" s="1">
        <v>2100</v>
      </c>
      <c r="E60" s="2">
        <v>1114400</v>
      </c>
      <c r="F60" s="1">
        <v>1824</v>
      </c>
      <c r="G60" s="1">
        <v>1824</v>
      </c>
      <c r="H60" s="2">
        <v>1057900</v>
      </c>
      <c r="I60" s="2">
        <v>557694.24657534237</v>
      </c>
      <c r="J60" s="2">
        <v>7800800</v>
      </c>
      <c r="K60" s="2">
        <v>-6862.8000000000902</v>
      </c>
      <c r="L60" s="2">
        <v>0</v>
      </c>
      <c r="M60" s="2">
        <v>626372.35849315068</v>
      </c>
      <c r="N60" s="2">
        <v>7173.3890377397247</v>
      </c>
      <c r="O60" s="2">
        <v>-835163.14465753431</v>
      </c>
      <c r="P60" s="2">
        <v>0</v>
      </c>
      <c r="Q60" s="2">
        <f t="shared" si="36"/>
        <v>8150014.0494486978</v>
      </c>
      <c r="R60" s="2">
        <v>38299.310108766796</v>
      </c>
      <c r="S60" s="2">
        <v>0</v>
      </c>
      <c r="T60" s="2">
        <v>0</v>
      </c>
      <c r="U60" s="2">
        <f t="shared" si="37"/>
        <v>38299.310108766796</v>
      </c>
      <c r="V60" s="2">
        <v>0</v>
      </c>
      <c r="W60" s="2">
        <f t="shared" si="38"/>
        <v>8188313.3595574647</v>
      </c>
    </row>
    <row r="61" spans="1:23" x14ac:dyDescent="0.45">
      <c r="A61" s="18"/>
      <c r="B61" s="1" t="s">
        <v>22</v>
      </c>
      <c r="C61" s="13">
        <f t="shared" si="35"/>
        <v>11</v>
      </c>
      <c r="D61" s="1">
        <v>360</v>
      </c>
      <c r="E61" s="2">
        <v>59180</v>
      </c>
      <c r="F61" s="1">
        <v>172</v>
      </c>
      <c r="G61" s="1">
        <v>270</v>
      </c>
      <c r="H61" s="2">
        <v>58816.932515337423</v>
      </c>
      <c r="I61" s="2">
        <v>82553.42465753424</v>
      </c>
      <c r="J61" s="2">
        <v>414260</v>
      </c>
      <c r="K61" s="2">
        <v>-3114.2999999999911</v>
      </c>
      <c r="L61" s="2">
        <v>0</v>
      </c>
      <c r="M61" s="2">
        <v>37027.434349315074</v>
      </c>
      <c r="N61" s="2">
        <v>429.58140904109587</v>
      </c>
      <c r="O61" s="2">
        <v>-49369.912465753434</v>
      </c>
      <c r="P61" s="2">
        <v>0</v>
      </c>
      <c r="Q61" s="2">
        <f t="shared" si="36"/>
        <v>481786.22795013693</v>
      </c>
      <c r="R61" s="2">
        <v>2293.8186017786156</v>
      </c>
      <c r="S61" s="2">
        <v>0</v>
      </c>
      <c r="T61" s="2">
        <v>0</v>
      </c>
      <c r="U61" s="2">
        <f t="shared" si="37"/>
        <v>2293.8186017786156</v>
      </c>
      <c r="V61" s="2">
        <v>0</v>
      </c>
      <c r="W61" s="2">
        <f t="shared" si="38"/>
        <v>484080.04655191553</v>
      </c>
    </row>
    <row r="62" spans="1:23" x14ac:dyDescent="0.45">
      <c r="A62" s="18"/>
      <c r="B62" s="1" t="s">
        <v>23</v>
      </c>
      <c r="C62" s="13">
        <f t="shared" si="35"/>
        <v>11</v>
      </c>
      <c r="D62" s="1">
        <v>30</v>
      </c>
      <c r="E62" s="2">
        <v>22320</v>
      </c>
      <c r="F62" s="1">
        <v>24</v>
      </c>
      <c r="G62" s="1">
        <v>24</v>
      </c>
      <c r="H62" s="2">
        <v>22183.067484662577</v>
      </c>
      <c r="I62" s="2">
        <v>9784.1095890410943</v>
      </c>
      <c r="J62" s="2">
        <v>179006.4</v>
      </c>
      <c r="K62" s="2">
        <v>0</v>
      </c>
      <c r="L62" s="2">
        <v>0</v>
      </c>
      <c r="M62" s="2">
        <v>0</v>
      </c>
      <c r="N62" s="2">
        <v>0</v>
      </c>
      <c r="O62" s="2">
        <v>-18879.05095890411</v>
      </c>
      <c r="P62" s="2">
        <v>0</v>
      </c>
      <c r="Q62" s="2">
        <f t="shared" si="36"/>
        <v>169911.45863013697</v>
      </c>
      <c r="R62" s="2">
        <v>0</v>
      </c>
      <c r="S62" s="2">
        <v>0</v>
      </c>
      <c r="T62" s="2">
        <v>0</v>
      </c>
      <c r="U62" s="2">
        <f t="shared" si="37"/>
        <v>0</v>
      </c>
      <c r="V62" s="2">
        <v>0</v>
      </c>
      <c r="W62" s="2">
        <f t="shared" si="38"/>
        <v>169911.45863013697</v>
      </c>
    </row>
    <row r="63" spans="1:23" x14ac:dyDescent="0.45">
      <c r="A63" s="18"/>
      <c r="B63" s="1"/>
      <c r="C63" s="1"/>
      <c r="D63" s="1"/>
      <c r="E63" s="2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45">
      <c r="A64" s="17">
        <v>45689</v>
      </c>
      <c r="B64" s="1" t="s">
        <v>19</v>
      </c>
      <c r="C64" s="13">
        <f>+C58</f>
        <v>11</v>
      </c>
      <c r="D64" s="1">
        <v>3600</v>
      </c>
      <c r="E64" s="2">
        <v>1682500</v>
      </c>
      <c r="F64" s="1">
        <v>3120</v>
      </c>
      <c r="G64" s="1">
        <v>3120</v>
      </c>
      <c r="H64" s="2">
        <v>1660900</v>
      </c>
      <c r="I64" s="2">
        <v>861632.87671232864</v>
      </c>
      <c r="J64" s="2">
        <v>11777500</v>
      </c>
      <c r="K64" s="2">
        <v>-2530.4999999997381</v>
      </c>
      <c r="L64" s="2">
        <v>0</v>
      </c>
      <c r="M64" s="2">
        <v>947745.17825342459</v>
      </c>
      <c r="N64" s="2">
        <v>12291.592529280822</v>
      </c>
      <c r="O64" s="2">
        <v>-1263660.2376712328</v>
      </c>
      <c r="P64" s="2">
        <v>0</v>
      </c>
      <c r="Q64" s="2">
        <f>SUM(I64:P64)</f>
        <v>12332978.909823801</v>
      </c>
      <c r="R64" s="2">
        <v>32812.756169290165</v>
      </c>
      <c r="S64" s="2">
        <v>0</v>
      </c>
      <c r="T64" s="2">
        <v>0</v>
      </c>
      <c r="U64" s="2">
        <f>SUM(R64:T64)</f>
        <v>32812.756169290165</v>
      </c>
      <c r="V64" s="2">
        <v>0</v>
      </c>
      <c r="W64" s="2">
        <f>+Q64+U64-V64</f>
        <v>12365791.665993091</v>
      </c>
    </row>
    <row r="65" spans="1:23" x14ac:dyDescent="0.45">
      <c r="A65" s="18"/>
      <c r="B65" s="1" t="s">
        <v>20</v>
      </c>
      <c r="C65" s="13">
        <f t="shared" ref="C65:C68" si="39">+C59</f>
        <v>11</v>
      </c>
      <c r="D65" s="1">
        <v>2000</v>
      </c>
      <c r="E65" s="2">
        <v>538000</v>
      </c>
      <c r="F65" s="1">
        <v>992</v>
      </c>
      <c r="G65" s="1">
        <v>1500</v>
      </c>
      <c r="H65" s="2">
        <v>487800</v>
      </c>
      <c r="I65" s="2">
        <v>414246.57534246572</v>
      </c>
      <c r="J65" s="2">
        <v>3766000</v>
      </c>
      <c r="K65" s="2">
        <v>-623.70000000006257</v>
      </c>
      <c r="L65" s="2">
        <v>0</v>
      </c>
      <c r="M65" s="2">
        <v>313471.71565068496</v>
      </c>
      <c r="N65" s="2">
        <v>4573.3061760616438</v>
      </c>
      <c r="O65" s="2">
        <v>-417962.28753424663</v>
      </c>
      <c r="P65" s="2">
        <v>0</v>
      </c>
      <c r="Q65" s="2">
        <f t="shared" ref="Q65:Q68" si="40">SUM(I65:P65)</f>
        <v>4079705.6096349652</v>
      </c>
      <c r="R65" s="2">
        <v>12206.486085814087</v>
      </c>
      <c r="S65" s="2">
        <v>0</v>
      </c>
      <c r="T65" s="2">
        <v>0</v>
      </c>
      <c r="U65" s="2">
        <f t="shared" ref="U65:U68" si="41">SUM(R65:T65)</f>
        <v>12206.486085814087</v>
      </c>
      <c r="V65" s="2">
        <v>0</v>
      </c>
      <c r="W65" s="2">
        <f t="shared" ref="W65:W68" si="42">+Q65+U65-V65</f>
        <v>4091912.0957207792</v>
      </c>
    </row>
    <row r="66" spans="1:23" x14ac:dyDescent="0.45">
      <c r="A66" s="18"/>
      <c r="B66" s="1" t="s">
        <v>21</v>
      </c>
      <c r="C66" s="13">
        <f t="shared" si="39"/>
        <v>11</v>
      </c>
      <c r="D66" s="1">
        <v>2100</v>
      </c>
      <c r="E66" s="2">
        <v>1112800</v>
      </c>
      <c r="F66" s="1">
        <v>2112</v>
      </c>
      <c r="G66" s="1">
        <v>2112</v>
      </c>
      <c r="H66" s="2">
        <v>1067500</v>
      </c>
      <c r="I66" s="2">
        <v>583259.17808219173</v>
      </c>
      <c r="J66" s="2">
        <v>7789600</v>
      </c>
      <c r="K66" s="2">
        <v>-6108.8999999999651</v>
      </c>
      <c r="L66" s="2">
        <v>6627.9452054794519</v>
      </c>
      <c r="M66" s="2">
        <v>627506.27085616428</v>
      </c>
      <c r="N66" s="2">
        <v>8142.8406604109587</v>
      </c>
      <c r="O66" s="2">
        <v>-836675.02780821919</v>
      </c>
      <c r="P66" s="2">
        <v>0</v>
      </c>
      <c r="Q66" s="2">
        <f t="shared" si="40"/>
        <v>8172352.306996027</v>
      </c>
      <c r="R66" s="2">
        <v>21733.369839709954</v>
      </c>
      <c r="S66" s="2">
        <v>0</v>
      </c>
      <c r="T66" s="2">
        <v>0</v>
      </c>
      <c r="U66" s="2">
        <f t="shared" si="41"/>
        <v>21733.369839709954</v>
      </c>
      <c r="V66" s="2">
        <v>0</v>
      </c>
      <c r="W66" s="2">
        <f t="shared" si="42"/>
        <v>8194085.6768357372</v>
      </c>
    </row>
    <row r="67" spans="1:23" x14ac:dyDescent="0.45">
      <c r="A67" s="18"/>
      <c r="B67" s="1" t="s">
        <v>22</v>
      </c>
      <c r="C67" s="13">
        <f t="shared" si="39"/>
        <v>11</v>
      </c>
      <c r="D67" s="1">
        <v>360</v>
      </c>
      <c r="E67" s="2">
        <v>52840</v>
      </c>
      <c r="F67" s="1">
        <v>160</v>
      </c>
      <c r="G67" s="1">
        <v>270</v>
      </c>
      <c r="H67" s="2">
        <v>52550.47</v>
      </c>
      <c r="I67" s="2">
        <v>74564.38356164383</v>
      </c>
      <c r="J67" s="2">
        <v>369880</v>
      </c>
      <c r="K67" s="2">
        <v>-2173.4999999999955</v>
      </c>
      <c r="L67" s="2">
        <v>0</v>
      </c>
      <c r="M67" s="2">
        <v>33170.316267123286</v>
      </c>
      <c r="N67" s="2">
        <v>481.35664654109593</v>
      </c>
      <c r="O67" s="2">
        <v>-44227.088356164386</v>
      </c>
      <c r="P67" s="2">
        <v>0</v>
      </c>
      <c r="Q67" s="2">
        <f t="shared" si="40"/>
        <v>431695.4681191438</v>
      </c>
      <c r="R67" s="2">
        <v>1284.7631503952571</v>
      </c>
      <c r="S67" s="2">
        <v>0</v>
      </c>
      <c r="T67" s="2">
        <v>0</v>
      </c>
      <c r="U67" s="2">
        <f t="shared" si="41"/>
        <v>1284.7631503952571</v>
      </c>
      <c r="V67" s="2">
        <v>0</v>
      </c>
      <c r="W67" s="2">
        <f t="shared" si="42"/>
        <v>432980.23126953904</v>
      </c>
    </row>
    <row r="68" spans="1:23" x14ac:dyDescent="0.45">
      <c r="A68" s="18"/>
      <c r="B68" s="1" t="s">
        <v>23</v>
      </c>
      <c r="C68" s="13">
        <f t="shared" si="39"/>
        <v>11</v>
      </c>
      <c r="D68" s="1">
        <v>30</v>
      </c>
      <c r="E68" s="2">
        <v>20160</v>
      </c>
      <c r="F68" s="1">
        <v>0</v>
      </c>
      <c r="G68" s="1">
        <v>22.5</v>
      </c>
      <c r="H68" s="2">
        <v>20160</v>
      </c>
      <c r="I68" s="2">
        <v>8284.9315068493142</v>
      </c>
      <c r="J68" s="2">
        <v>161683.19999999998</v>
      </c>
      <c r="K68" s="2">
        <v>0</v>
      </c>
      <c r="L68" s="2">
        <v>0</v>
      </c>
      <c r="M68" s="2">
        <v>0</v>
      </c>
      <c r="N68" s="2">
        <v>0</v>
      </c>
      <c r="O68" s="2">
        <v>-16996.813150684928</v>
      </c>
      <c r="P68" s="2">
        <v>0</v>
      </c>
      <c r="Q68" s="2">
        <f t="shared" si="40"/>
        <v>152971.31835616435</v>
      </c>
      <c r="R68" s="2">
        <v>0</v>
      </c>
      <c r="S68" s="2">
        <v>0</v>
      </c>
      <c r="T68" s="2">
        <v>0</v>
      </c>
      <c r="U68" s="2">
        <f t="shared" si="41"/>
        <v>0</v>
      </c>
      <c r="V68" s="2">
        <v>0</v>
      </c>
      <c r="W68" s="2">
        <f t="shared" si="42"/>
        <v>152971.31835616435</v>
      </c>
    </row>
    <row r="69" spans="1:23" x14ac:dyDescent="0.45">
      <c r="A69" s="18"/>
      <c r="B69" s="1"/>
      <c r="C69" s="1"/>
      <c r="D69" s="1"/>
      <c r="E69" s="2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45">
      <c r="A70" s="17">
        <v>45717</v>
      </c>
      <c r="B70" s="1" t="s">
        <v>19</v>
      </c>
      <c r="C70" s="13">
        <f>+C64</f>
        <v>11</v>
      </c>
      <c r="D70" s="1">
        <v>3600</v>
      </c>
      <c r="E70" s="2">
        <v>1958100</v>
      </c>
      <c r="F70" s="1">
        <v>3364</v>
      </c>
      <c r="G70" s="1">
        <v>3364</v>
      </c>
      <c r="H70" s="2">
        <v>1940900</v>
      </c>
      <c r="I70" s="2">
        <v>1028554.5205479451</v>
      </c>
      <c r="J70" s="2">
        <v>13706700</v>
      </c>
      <c r="K70" s="2">
        <v>3630.8999999999651</v>
      </c>
      <c r="L70" s="2">
        <v>0</v>
      </c>
      <c r="M70" s="2">
        <v>1105416.4065410958</v>
      </c>
      <c r="N70" s="2">
        <v>12320.687317294522</v>
      </c>
      <c r="O70" s="2">
        <v>-1473888.5420547947</v>
      </c>
      <c r="P70" s="2">
        <v>0</v>
      </c>
      <c r="Q70" s="2">
        <f>SUM(I70:P70)</f>
        <v>14382733.972351542</v>
      </c>
      <c r="R70" s="2">
        <v>82219.861625538062</v>
      </c>
      <c r="S70" s="2">
        <v>0</v>
      </c>
      <c r="T70" s="2">
        <v>0</v>
      </c>
      <c r="U70" s="2">
        <f>SUM(R70:T70)</f>
        <v>82219.861625538062</v>
      </c>
      <c r="V70" s="2">
        <v>0</v>
      </c>
      <c r="W70" s="2">
        <f>+Q70+U70-V70</f>
        <v>14464953.833977079</v>
      </c>
    </row>
    <row r="71" spans="1:23" x14ac:dyDescent="0.45">
      <c r="A71" s="18"/>
      <c r="B71" s="1" t="s">
        <v>20</v>
      </c>
      <c r="C71" s="13">
        <f t="shared" ref="C71:C74" si="43">+C65</f>
        <v>11</v>
      </c>
      <c r="D71" s="1">
        <v>2000</v>
      </c>
      <c r="E71" s="2">
        <v>667000</v>
      </c>
      <c r="F71" s="1">
        <v>1372</v>
      </c>
      <c r="G71" s="1">
        <v>1500</v>
      </c>
      <c r="H71" s="2">
        <v>631400</v>
      </c>
      <c r="I71" s="2">
        <v>458630.13698630134</v>
      </c>
      <c r="J71" s="2">
        <v>4669000</v>
      </c>
      <c r="K71" s="2">
        <v>-254.10000000002765</v>
      </c>
      <c r="L71" s="2">
        <v>0</v>
      </c>
      <c r="M71" s="2">
        <v>384553.20277397253</v>
      </c>
      <c r="N71" s="2">
        <v>4075.1323034589041</v>
      </c>
      <c r="O71" s="2">
        <v>-512737.60369863012</v>
      </c>
      <c r="P71" s="2">
        <v>0</v>
      </c>
      <c r="Q71" s="2">
        <f t="shared" ref="Q71:Q74" si="44">SUM(I71:P71)</f>
        <v>5003266.7683651028</v>
      </c>
      <c r="R71" s="2">
        <v>27198.036759427905</v>
      </c>
      <c r="S71" s="2">
        <v>0</v>
      </c>
      <c r="T71" s="2">
        <v>0</v>
      </c>
      <c r="U71" s="2">
        <f t="shared" ref="U71:U74" si="45">SUM(R71:T71)</f>
        <v>27198.036759427905</v>
      </c>
      <c r="V71" s="2">
        <v>0</v>
      </c>
      <c r="W71" s="2">
        <f t="shared" ref="W71:W74" si="46">+Q71+U71-V71</f>
        <v>5030464.8051245306</v>
      </c>
    </row>
    <row r="72" spans="1:23" x14ac:dyDescent="0.45">
      <c r="A72" s="18"/>
      <c r="B72" s="1" t="s">
        <v>21</v>
      </c>
      <c r="C72" s="13">
        <f t="shared" si="43"/>
        <v>11</v>
      </c>
      <c r="D72" s="1">
        <v>2100</v>
      </c>
      <c r="E72" s="2">
        <v>1279600</v>
      </c>
      <c r="F72" s="1">
        <v>2192</v>
      </c>
      <c r="G72" s="1">
        <v>2192</v>
      </c>
      <c r="H72" s="2">
        <v>1232500</v>
      </c>
      <c r="I72" s="2">
        <v>670211.50684931502</v>
      </c>
      <c r="J72" s="2">
        <v>8957200</v>
      </c>
      <c r="K72" s="2">
        <v>-9011.0999999998312</v>
      </c>
      <c r="L72" s="2">
        <v>56258.630136986299</v>
      </c>
      <c r="M72" s="2">
        <v>721380.03051369847</v>
      </c>
      <c r="N72" s="2">
        <v>8164.2094663356165</v>
      </c>
      <c r="O72" s="2">
        <v>-961840.04068493145</v>
      </c>
      <c r="P72" s="2">
        <v>0</v>
      </c>
      <c r="Q72" s="2">
        <f t="shared" si="44"/>
        <v>9442363.2362814061</v>
      </c>
      <c r="R72" s="2">
        <v>54482.350867735266</v>
      </c>
      <c r="S72" s="2">
        <v>0</v>
      </c>
      <c r="T72" s="2">
        <v>0</v>
      </c>
      <c r="U72" s="2">
        <f t="shared" si="45"/>
        <v>54482.350867735266</v>
      </c>
      <c r="V72" s="2">
        <v>0</v>
      </c>
      <c r="W72" s="2">
        <f t="shared" si="46"/>
        <v>9496845.5871491414</v>
      </c>
    </row>
    <row r="73" spans="1:23" x14ac:dyDescent="0.45">
      <c r="A73" s="18"/>
      <c r="B73" s="1" t="s">
        <v>22</v>
      </c>
      <c r="C73" s="13">
        <f t="shared" si="43"/>
        <v>11</v>
      </c>
      <c r="D73" s="1">
        <v>360</v>
      </c>
      <c r="E73" s="2">
        <v>65580</v>
      </c>
      <c r="F73" s="1">
        <v>176</v>
      </c>
      <c r="G73" s="1">
        <v>270</v>
      </c>
      <c r="H73" s="2">
        <v>65280</v>
      </c>
      <c r="I73" s="2">
        <v>82553.42465753424</v>
      </c>
      <c r="J73" s="2">
        <v>459060</v>
      </c>
      <c r="K73" s="2">
        <v>-1942.5000000000146</v>
      </c>
      <c r="L73" s="2">
        <v>0</v>
      </c>
      <c r="M73" s="2">
        <v>40475.319349315068</v>
      </c>
      <c r="N73" s="2">
        <v>431.21411147260272</v>
      </c>
      <c r="O73" s="2">
        <v>-53967.092465753427</v>
      </c>
      <c r="P73" s="2">
        <v>0</v>
      </c>
      <c r="Q73" s="2">
        <f t="shared" si="44"/>
        <v>526610.36565256841</v>
      </c>
      <c r="R73" s="2">
        <v>2877.9682456640317</v>
      </c>
      <c r="S73" s="2">
        <v>0</v>
      </c>
      <c r="T73" s="2">
        <v>0</v>
      </c>
      <c r="U73" s="2">
        <f t="shared" si="45"/>
        <v>2877.9682456640317</v>
      </c>
      <c r="V73" s="2">
        <v>0</v>
      </c>
      <c r="W73" s="2">
        <f t="shared" si="46"/>
        <v>529488.33389823243</v>
      </c>
    </row>
    <row r="74" spans="1:23" x14ac:dyDescent="0.45">
      <c r="A74" s="18"/>
      <c r="B74" s="1" t="s">
        <v>23</v>
      </c>
      <c r="C74" s="13">
        <f t="shared" si="43"/>
        <v>11</v>
      </c>
      <c r="D74" s="1">
        <v>30</v>
      </c>
      <c r="E74" s="2">
        <v>22320</v>
      </c>
      <c r="F74" s="1">
        <v>0</v>
      </c>
      <c r="G74" s="1">
        <v>22.5</v>
      </c>
      <c r="H74" s="2">
        <v>22320</v>
      </c>
      <c r="I74" s="2">
        <v>9172.6027397260259</v>
      </c>
      <c r="J74" s="2">
        <v>179006.4</v>
      </c>
      <c r="K74" s="2">
        <v>0</v>
      </c>
      <c r="L74" s="2">
        <v>0</v>
      </c>
      <c r="M74" s="2">
        <v>0</v>
      </c>
      <c r="N74" s="2">
        <v>0</v>
      </c>
      <c r="O74" s="2">
        <v>-18817.900273972602</v>
      </c>
      <c r="P74" s="2">
        <v>0</v>
      </c>
      <c r="Q74" s="2">
        <f t="shared" si="44"/>
        <v>169361.10246575341</v>
      </c>
      <c r="R74" s="2">
        <v>0</v>
      </c>
      <c r="S74" s="2">
        <v>0</v>
      </c>
      <c r="T74" s="2">
        <v>0</v>
      </c>
      <c r="U74" s="2">
        <f t="shared" si="45"/>
        <v>0</v>
      </c>
      <c r="V74" s="2">
        <v>0</v>
      </c>
      <c r="W74" s="2">
        <f t="shared" si="46"/>
        <v>169361.10246575341</v>
      </c>
    </row>
    <row r="75" spans="1:23" x14ac:dyDescent="0.45">
      <c r="A75" s="18"/>
      <c r="B75" s="1"/>
      <c r="C75" s="1"/>
      <c r="D75" s="1"/>
      <c r="E75" s="2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45">
      <c r="A76" s="11"/>
      <c r="B76" s="1"/>
      <c r="C76" s="1"/>
      <c r="D76" s="1"/>
      <c r="E76" s="2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45">
      <c r="A77" s="17" t="s">
        <v>26</v>
      </c>
      <c r="B77" s="11" t="s">
        <v>25</v>
      </c>
      <c r="C77" s="11"/>
      <c r="D77" s="11">
        <f>SUM(D70:D74)</f>
        <v>8090</v>
      </c>
      <c r="E77" s="12">
        <f>SUM(E4:E74)</f>
        <v>38658599.805700004</v>
      </c>
      <c r="F77" s="2"/>
      <c r="G77" s="2"/>
      <c r="H77" s="12">
        <f>SUM(H4:H74)</f>
        <v>37540040.376137719</v>
      </c>
      <c r="I77" s="12">
        <f t="shared" ref="I77:W77" si="47">SUM(I4:I74)</f>
        <v>28739674.520547938</v>
      </c>
      <c r="J77" s="12">
        <f t="shared" si="47"/>
        <v>291907410.84171402</v>
      </c>
      <c r="K77" s="12">
        <f t="shared" si="47"/>
        <v>1675689.4000000004</v>
      </c>
      <c r="L77" s="12">
        <f t="shared" si="47"/>
        <v>10493483.835616443</v>
      </c>
      <c r="M77" s="12">
        <f t="shared" si="47"/>
        <v>23884289.815012101</v>
      </c>
      <c r="N77" s="12">
        <f t="shared" si="47"/>
        <v>286644.23714503524</v>
      </c>
      <c r="O77" s="12">
        <f t="shared" si="47"/>
        <v>-32060024.906226203</v>
      </c>
      <c r="P77" s="12">
        <f t="shared" si="47"/>
        <v>0</v>
      </c>
      <c r="Q77" s="12">
        <f t="shared" si="47"/>
        <v>324927167.74380928</v>
      </c>
      <c r="R77" s="12">
        <f t="shared" si="47"/>
        <v>1775767.8949574083</v>
      </c>
      <c r="S77" s="12">
        <f t="shared" si="47"/>
        <v>7.7012134394608438</v>
      </c>
      <c r="T77" s="12">
        <f t="shared" si="47"/>
        <v>-1737564.5875000011</v>
      </c>
      <c r="U77" s="12">
        <f t="shared" si="47"/>
        <v>38211.008670846655</v>
      </c>
      <c r="V77" s="12">
        <f t="shared" si="47"/>
        <v>0</v>
      </c>
      <c r="W77" s="12">
        <f t="shared" si="47"/>
        <v>324965378.75248021</v>
      </c>
    </row>
    <row r="78" spans="1:23" x14ac:dyDescent="0.45">
      <c r="A78" s="18"/>
      <c r="B78" s="1" t="s">
        <v>19</v>
      </c>
      <c r="C78" s="1"/>
      <c r="D78" s="1">
        <f>+D70</f>
        <v>3600</v>
      </c>
      <c r="E78" s="2">
        <f>SUMIF($B$4:$B$75,$B78,E$4:E$75)</f>
        <v>19827398.510700002</v>
      </c>
      <c r="F78" s="1"/>
      <c r="G78" s="1"/>
      <c r="H78" s="2">
        <f>SUMIF($B$4:$B$75,$B78,H$4:H$75)</f>
        <v>19652514.909053802</v>
      </c>
      <c r="I78" s="2">
        <f t="shared" ref="I78:W82" si="48">SUMIF($B$4:$B$75,$B78,I$4:I$75)</f>
        <v>12981659.178082189</v>
      </c>
      <c r="J78" s="2">
        <f t="shared" si="48"/>
        <v>149883472.055814</v>
      </c>
      <c r="K78" s="2">
        <f t="shared" si="48"/>
        <v>914794.30000000051</v>
      </c>
      <c r="L78" s="2">
        <f t="shared" si="48"/>
        <v>2011265.7534246575</v>
      </c>
      <c r="M78" s="2">
        <f t="shared" si="48"/>
        <v>12214317.212542213</v>
      </c>
      <c r="N78" s="2">
        <f t="shared" si="48"/>
        <v>142003.07843670499</v>
      </c>
      <c r="O78" s="2">
        <f t="shared" si="48"/>
        <v>-16285756.28338962</v>
      </c>
      <c r="P78" s="2">
        <f t="shared" si="48"/>
        <v>0</v>
      </c>
      <c r="Q78" s="2">
        <f t="shared" si="48"/>
        <v>161861755.29491016</v>
      </c>
      <c r="R78" s="2">
        <f t="shared" si="48"/>
        <v>901164.408277179</v>
      </c>
      <c r="S78" s="2">
        <f t="shared" si="48"/>
        <v>581792.20776579529</v>
      </c>
      <c r="T78" s="2">
        <f t="shared" si="48"/>
        <v>-928052.7025000006</v>
      </c>
      <c r="U78" s="2">
        <f t="shared" si="48"/>
        <v>554903.91354297381</v>
      </c>
      <c r="V78" s="2">
        <f t="shared" si="48"/>
        <v>0</v>
      </c>
      <c r="W78" s="2">
        <f t="shared" si="48"/>
        <v>162416659.20845312</v>
      </c>
    </row>
    <row r="79" spans="1:23" x14ac:dyDescent="0.45">
      <c r="A79" s="18"/>
      <c r="B79" s="1" t="s">
        <v>20</v>
      </c>
      <c r="C79" s="1"/>
      <c r="D79" s="1">
        <f t="shared" ref="D79:D82" si="49">+D71</f>
        <v>2000</v>
      </c>
      <c r="E79" s="2">
        <f t="shared" ref="E79:E82" si="50">SUMIF($B$4:$B$75,$B79,E$4:E$75)</f>
        <v>6849179.0940000005</v>
      </c>
      <c r="F79" s="1"/>
      <c r="G79" s="1"/>
      <c r="H79" s="2">
        <f t="shared" ref="H79:V82" si="51">SUMIF($B$4:$B$75,$B79,H$4:H$75)</f>
        <v>6351783.2333399998</v>
      </c>
      <c r="I79" s="2">
        <f t="shared" si="51"/>
        <v>7841266.8493150678</v>
      </c>
      <c r="J79" s="2">
        <f t="shared" si="51"/>
        <v>51887858.33388</v>
      </c>
      <c r="K79" s="2">
        <f t="shared" si="51"/>
        <v>297674.99999999965</v>
      </c>
      <c r="L79" s="2">
        <f t="shared" si="51"/>
        <v>6815684.3835616447</v>
      </c>
      <c r="M79" s="2">
        <f t="shared" si="51"/>
        <v>4479647.6912396308</v>
      </c>
      <c r="N79" s="2">
        <f t="shared" si="51"/>
        <v>59764.81007833383</v>
      </c>
      <c r="O79" s="2">
        <f t="shared" si="51"/>
        <v>-5972863.5883195065</v>
      </c>
      <c r="P79" s="2">
        <f t="shared" si="51"/>
        <v>0</v>
      </c>
      <c r="Q79" s="2">
        <f t="shared" si="51"/>
        <v>65409033.479755163</v>
      </c>
      <c r="R79" s="2">
        <f t="shared" si="51"/>
        <v>358923.32218389824</v>
      </c>
      <c r="S79" s="2">
        <f t="shared" si="51"/>
        <v>-285671.45278136805</v>
      </c>
      <c r="T79" s="2">
        <f t="shared" si="51"/>
        <v>-299595.50249999948</v>
      </c>
      <c r="U79" s="2">
        <f t="shared" si="51"/>
        <v>-226343.63309746931</v>
      </c>
      <c r="V79" s="2">
        <f t="shared" si="51"/>
        <v>0</v>
      </c>
      <c r="W79" s="2">
        <f t="shared" si="48"/>
        <v>65182689.846657701</v>
      </c>
    </row>
    <row r="80" spans="1:23" x14ac:dyDescent="0.45">
      <c r="A80" s="18"/>
      <c r="B80" s="1" t="s">
        <v>21</v>
      </c>
      <c r="C80" s="1"/>
      <c r="D80" s="1">
        <f t="shared" si="49"/>
        <v>2100</v>
      </c>
      <c r="E80" s="2">
        <f t="shared" si="50"/>
        <v>10668449.01</v>
      </c>
      <c r="F80" s="1"/>
      <c r="G80" s="1"/>
      <c r="H80" s="2">
        <f t="shared" si="51"/>
        <v>10221480.841153916</v>
      </c>
      <c r="I80" s="2">
        <f t="shared" si="48"/>
        <v>6623496.9863013681</v>
      </c>
      <c r="J80" s="2">
        <f t="shared" si="48"/>
        <v>79900267.060200006</v>
      </c>
      <c r="K80" s="2">
        <f t="shared" si="48"/>
        <v>458018.40000000014</v>
      </c>
      <c r="L80" s="2">
        <f t="shared" si="48"/>
        <v>1618875.616438356</v>
      </c>
      <c r="M80" s="2">
        <f t="shared" si="48"/>
        <v>6487206.453487603</v>
      </c>
      <c r="N80" s="2">
        <f t="shared" si="48"/>
        <v>76254.221300327292</v>
      </c>
      <c r="O80" s="2">
        <f t="shared" si="48"/>
        <v>-8649608.6046501379</v>
      </c>
      <c r="P80" s="2">
        <f t="shared" si="48"/>
        <v>0</v>
      </c>
      <c r="Q80" s="2">
        <f t="shared" si="48"/>
        <v>86514510.133077532</v>
      </c>
      <c r="R80" s="2">
        <f t="shared" si="48"/>
        <v>464310.303939067</v>
      </c>
      <c r="S80" s="2">
        <f t="shared" si="48"/>
        <v>-260244.83963482268</v>
      </c>
      <c r="T80" s="2">
        <f t="shared" si="48"/>
        <v>-489590.74500000104</v>
      </c>
      <c r="U80" s="2">
        <f t="shared" si="48"/>
        <v>-285525.28069575672</v>
      </c>
      <c r="V80" s="2">
        <f t="shared" si="48"/>
        <v>0</v>
      </c>
      <c r="W80" s="2">
        <f t="shared" si="48"/>
        <v>86228984.852381751</v>
      </c>
    </row>
    <row r="81" spans="1:23" x14ac:dyDescent="0.45">
      <c r="A81" s="18"/>
      <c r="B81" s="1" t="s">
        <v>22</v>
      </c>
      <c r="C81" s="1"/>
      <c r="D81" s="1">
        <f t="shared" si="49"/>
        <v>360</v>
      </c>
      <c r="E81" s="2">
        <f t="shared" si="50"/>
        <v>1060613.1910000001</v>
      </c>
      <c r="F81" s="1"/>
      <c r="G81" s="1"/>
      <c r="H81" s="2">
        <f t="shared" si="51"/>
        <v>1062938.2502936197</v>
      </c>
      <c r="I81" s="2">
        <f t="shared" si="48"/>
        <v>1178939.1780821916</v>
      </c>
      <c r="J81" s="2">
        <f t="shared" si="48"/>
        <v>8207074.1918199984</v>
      </c>
      <c r="K81" s="2">
        <f t="shared" si="48"/>
        <v>5201.6999999999398</v>
      </c>
      <c r="L81" s="2">
        <f t="shared" si="48"/>
        <v>47658.082191780821</v>
      </c>
      <c r="M81" s="2">
        <f t="shared" si="48"/>
        <v>703118.45774266438</v>
      </c>
      <c r="N81" s="2">
        <f t="shared" si="48"/>
        <v>8622.1273296691561</v>
      </c>
      <c r="O81" s="2">
        <f t="shared" si="48"/>
        <v>-937491.27699021914</v>
      </c>
      <c r="P81" s="2">
        <f t="shared" si="48"/>
        <v>0</v>
      </c>
      <c r="Q81" s="2">
        <f t="shared" si="48"/>
        <v>9213122.4601760879</v>
      </c>
      <c r="R81" s="2">
        <f t="shared" si="48"/>
        <v>51369.860557263724</v>
      </c>
      <c r="S81" s="2">
        <f t="shared" si="48"/>
        <v>-35868.214136164912</v>
      </c>
      <c r="T81" s="2">
        <f t="shared" si="48"/>
        <v>-20325.637500000012</v>
      </c>
      <c r="U81" s="2">
        <f t="shared" si="48"/>
        <v>-4823.9910789011919</v>
      </c>
      <c r="V81" s="2">
        <f t="shared" si="48"/>
        <v>0</v>
      </c>
      <c r="W81" s="2">
        <f t="shared" si="48"/>
        <v>9208298.4690971859</v>
      </c>
    </row>
    <row r="82" spans="1:23" x14ac:dyDescent="0.45">
      <c r="A82" s="18"/>
      <c r="B82" s="1" t="s">
        <v>23</v>
      </c>
      <c r="C82" s="1"/>
      <c r="D82" s="1">
        <f t="shared" si="49"/>
        <v>30</v>
      </c>
      <c r="E82" s="2">
        <f t="shared" si="50"/>
        <v>252960</v>
      </c>
      <c r="F82" s="1"/>
      <c r="G82" s="1"/>
      <c r="H82" s="2">
        <f t="shared" si="51"/>
        <v>251323.14229638028</v>
      </c>
      <c r="I82" s="2">
        <f t="shared" si="48"/>
        <v>114312.32876712328</v>
      </c>
      <c r="J82" s="2">
        <f t="shared" si="48"/>
        <v>2028739.1999999997</v>
      </c>
      <c r="K82" s="2">
        <f t="shared" si="48"/>
        <v>0</v>
      </c>
      <c r="L82" s="2">
        <f t="shared" si="48"/>
        <v>0</v>
      </c>
      <c r="M82" s="2">
        <f t="shared" si="48"/>
        <v>0</v>
      </c>
      <c r="N82" s="2">
        <f t="shared" si="48"/>
        <v>0</v>
      </c>
      <c r="O82" s="2">
        <f t="shared" si="48"/>
        <v>-214305.15287671235</v>
      </c>
      <c r="P82" s="2">
        <f t="shared" si="48"/>
        <v>0</v>
      </c>
      <c r="Q82" s="2">
        <f t="shared" si="48"/>
        <v>1928746.3758904107</v>
      </c>
      <c r="R82" s="2">
        <f t="shared" si="48"/>
        <v>0</v>
      </c>
      <c r="S82" s="2">
        <f t="shared" si="48"/>
        <v>0</v>
      </c>
      <c r="T82" s="2">
        <f t="shared" si="48"/>
        <v>0</v>
      </c>
      <c r="U82" s="2">
        <f t="shared" si="48"/>
        <v>0</v>
      </c>
      <c r="V82" s="2">
        <f t="shared" si="48"/>
        <v>0</v>
      </c>
      <c r="W82" s="2">
        <f t="shared" si="48"/>
        <v>1928746.3758904107</v>
      </c>
    </row>
    <row r="83" spans="1:23" x14ac:dyDescent="0.45">
      <c r="A83" s="11"/>
      <c r="B83" s="1"/>
      <c r="C83" s="1"/>
      <c r="D83" s="1"/>
      <c r="E83" s="2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</sheetData>
  <mergeCells count="14">
    <mergeCell ref="A77:A82"/>
    <mergeCell ref="A40:A45"/>
    <mergeCell ref="A46:A51"/>
    <mergeCell ref="A52:A57"/>
    <mergeCell ref="A58:A63"/>
    <mergeCell ref="A64:A69"/>
    <mergeCell ref="A70:A75"/>
    <mergeCell ref="A1:W1"/>
    <mergeCell ref="A34:A39"/>
    <mergeCell ref="A4:A9"/>
    <mergeCell ref="A10:A15"/>
    <mergeCell ref="A16:A21"/>
    <mergeCell ref="A22:A27"/>
    <mergeCell ref="A28:A33"/>
  </mergeCells>
  <printOptions horizontalCentered="1"/>
  <pageMargins left="0.31496062992125984" right="0.31496062992125984" top="0.55118110236220474" bottom="0.55118110236220474" header="0.31496062992125984" footer="0.31496062992125984"/>
  <pageSetup paperSize="8" scale="60" orientation="landscape" r:id="rId1"/>
  <ignoredErrors>
    <ignoredError sqref="Q4:Q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Bhanushali</dc:creator>
  <cp:lastModifiedBy>Pramod Burle</cp:lastModifiedBy>
  <cp:lastPrinted>2026-01-09T10:54:41Z</cp:lastPrinted>
  <dcterms:created xsi:type="dcterms:W3CDTF">2026-01-03T05:37:09Z</dcterms:created>
  <dcterms:modified xsi:type="dcterms:W3CDTF">2026-01-09T10:54:42Z</dcterms:modified>
</cp:coreProperties>
</file>